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defaultThemeVersion="166925"/>
  <mc:AlternateContent xmlns:mc="http://schemas.openxmlformats.org/markup-compatibility/2006">
    <mc:Choice Requires="x15">
      <x15ac:absPath xmlns:x15ac="http://schemas.microsoft.com/office/spreadsheetml/2010/11/ac" url="https://unidadvictimas-my.sharepoint.com/personal/yeimmy_mogollon_unidadvictimas_gov_co/Documents/Escritorio/"/>
    </mc:Choice>
  </mc:AlternateContent>
  <xr:revisionPtr revIDLastSave="0" documentId="8_{F6BFD1A5-6E88-413F-A9EB-969B656E9E25}" xr6:coauthVersionLast="47" xr6:coauthVersionMax="47" xr10:uidLastSave="{00000000-0000-0000-0000-000000000000}"/>
  <bookViews>
    <workbookView showSheetTabs="0" xWindow="-110" yWindow="-110" windowWidth="19420" windowHeight="10300" xr2:uid="{00000000-000D-0000-FFFF-FFFF00000000}"/>
  </bookViews>
  <sheets>
    <sheet name="Mapa de Riesgos" sheetId="1" r:id="rId1"/>
    <sheet name="Control de Cambios" sheetId="8" r:id="rId2"/>
    <sheet name="Hoja2" sheetId="2" r:id="rId3"/>
    <sheet name="Hoja3" sheetId="3" r:id="rId4"/>
    <sheet name="Hoja4" sheetId="4" r:id="rId5"/>
    <sheet name="Hoja5" sheetId="5" r:id="rId6"/>
    <sheet name="Hoja6" sheetId="6" r:id="rId7"/>
    <sheet name="Hoja 7" sheetId="7" r:id="rId8"/>
    <sheet name="Hoja8" sheetId="9"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L113" i="1" l="1"/>
  <c r="AK113" i="1"/>
  <c r="AL112" i="1"/>
  <c r="AK112" i="1"/>
  <c r="AL111" i="1"/>
  <c r="AK111" i="1"/>
  <c r="AH111" i="1"/>
  <c r="AI111" i="1" s="1"/>
  <c r="AG113" i="1"/>
  <c r="AF113" i="1"/>
  <c r="AG112" i="1"/>
  <c r="AH112" i="1" s="1"/>
  <c r="AF112" i="1"/>
  <c r="AG111" i="1"/>
  <c r="AF111" i="1"/>
  <c r="AL110" i="1"/>
  <c r="AL109" i="1"/>
  <c r="AL108" i="1"/>
  <c r="AK109" i="1"/>
  <c r="AK110" i="1"/>
  <c r="AH110" i="1"/>
  <c r="AH109" i="1"/>
  <c r="AF110" i="1"/>
  <c r="AG108" i="1"/>
  <c r="AF108" i="1"/>
  <c r="AH108" i="1" s="1"/>
  <c r="AK108" i="1"/>
  <c r="AL558" i="1"/>
  <c r="AK558" i="1"/>
  <c r="AG558" i="1"/>
  <c r="AK557" i="1"/>
  <c r="AG557" i="1"/>
  <c r="AF557" i="1"/>
  <c r="Y557" i="1"/>
  <c r="AL557" i="1" s="1"/>
  <c r="V557" i="1"/>
  <c r="T557" i="1"/>
  <c r="AI557" i="1" s="1"/>
  <c r="M557" i="1"/>
  <c r="AI112" i="1" l="1"/>
  <c r="AN557" i="1"/>
  <c r="AJ557" i="1"/>
  <c r="AE557" i="1"/>
  <c r="AH113" i="1" l="1"/>
  <c r="AI113" i="1" s="1"/>
  <c r="AL222" i="1"/>
  <c r="AK222" i="1"/>
  <c r="AG222" i="1"/>
  <c r="AF222" i="1"/>
  <c r="AL221" i="1"/>
  <c r="AK221" i="1"/>
  <c r="AG221" i="1"/>
  <c r="AF221" i="1"/>
  <c r="AK220" i="1"/>
  <c r="AG220" i="1"/>
  <c r="AF220" i="1"/>
  <c r="Y220" i="1"/>
  <c r="AL220" i="1" s="1"/>
  <c r="V220" i="1"/>
  <c r="T220" i="1"/>
  <c r="M220" i="1"/>
  <c r="AH221" i="1" l="1"/>
  <c r="AH222" i="1" s="1"/>
  <c r="AI220" i="1"/>
  <c r="AM221" i="1"/>
  <c r="AM222" i="1" s="1"/>
  <c r="AN220" i="1"/>
  <c r="AN221" i="1" l="1"/>
  <c r="AN222" i="1" s="1"/>
  <c r="AJ220" i="1" s="1"/>
  <c r="AI221" i="1"/>
  <c r="AI222" i="1" s="1"/>
  <c r="AE220" i="1" s="1"/>
  <c r="AK182" i="1"/>
  <c r="AG182" i="1"/>
  <c r="AF182" i="1"/>
  <c r="Y182" i="1"/>
  <c r="AL182" i="1" s="1"/>
  <c r="AK181" i="1"/>
  <c r="AG181" i="1"/>
  <c r="AF181" i="1"/>
  <c r="Y181" i="1"/>
  <c r="AL181" i="1" s="1"/>
  <c r="AK180" i="1"/>
  <c r="AG180" i="1"/>
  <c r="AF180" i="1"/>
  <c r="Y180" i="1"/>
  <c r="AL180" i="1" s="1"/>
  <c r="V180" i="1"/>
  <c r="T180" i="1"/>
  <c r="M180" i="1"/>
  <c r="AN180" i="1" l="1"/>
  <c r="AI180" i="1"/>
  <c r="AI181" i="1" s="1"/>
  <c r="AI182" i="1" s="1"/>
  <c r="AE180" i="1" s="1"/>
  <c r="AK179" i="1" l="1"/>
  <c r="AG179" i="1"/>
  <c r="AF179" i="1"/>
  <c r="Y179" i="1"/>
  <c r="AL179" i="1" s="1"/>
  <c r="AK178" i="1"/>
  <c r="AG178" i="1"/>
  <c r="AF178" i="1"/>
  <c r="Y178" i="1"/>
  <c r="AL178" i="1" s="1"/>
  <c r="AK177" i="1"/>
  <c r="AG177" i="1"/>
  <c r="AF177" i="1"/>
  <c r="Y177" i="1"/>
  <c r="AL177" i="1" s="1"/>
  <c r="V177" i="1"/>
  <c r="T177" i="1"/>
  <c r="M177" i="1"/>
  <c r="AN177" i="1" l="1"/>
  <c r="AI177" i="1"/>
  <c r="AI178" i="1" s="1"/>
  <c r="AI179" i="1" s="1"/>
  <c r="AE177" i="1" s="1"/>
  <c r="AK176" i="1" l="1"/>
  <c r="AG176" i="1"/>
  <c r="AF176" i="1"/>
  <c r="Y176" i="1"/>
  <c r="AL176" i="1" s="1"/>
  <c r="AK175" i="1"/>
  <c r="AG175" i="1"/>
  <c r="AF175" i="1"/>
  <c r="Y175" i="1"/>
  <c r="AL175" i="1" s="1"/>
  <c r="V175" i="1"/>
  <c r="T175" i="1"/>
  <c r="AI175" i="1" s="1"/>
  <c r="M175" i="1"/>
  <c r="AI176" i="1" l="1"/>
  <c r="AE175" i="1" s="1"/>
  <c r="AN175" i="1"/>
  <c r="AK174" i="1" l="1"/>
  <c r="AG174" i="1"/>
  <c r="AF174" i="1"/>
  <c r="Y174" i="1"/>
  <c r="AL174" i="1" s="1"/>
  <c r="AK173" i="1"/>
  <c r="AG173" i="1"/>
  <c r="AF173" i="1"/>
  <c r="Y173" i="1"/>
  <c r="AL173" i="1" s="1"/>
  <c r="AK172" i="1"/>
  <c r="AG172" i="1"/>
  <c r="AF172" i="1"/>
  <c r="Y172" i="1"/>
  <c r="AL172" i="1" s="1"/>
  <c r="V172" i="1"/>
  <c r="T172" i="1"/>
  <c r="M172" i="1"/>
  <c r="AN172" i="1" l="1"/>
  <c r="AI172" i="1"/>
  <c r="AK171" i="1" l="1"/>
  <c r="AG171" i="1"/>
  <c r="AF171" i="1"/>
  <c r="Y171" i="1"/>
  <c r="AL171" i="1" s="1"/>
  <c r="AK170" i="1"/>
  <c r="AG170" i="1"/>
  <c r="AF170" i="1"/>
  <c r="Y170" i="1"/>
  <c r="AL170" i="1" s="1"/>
  <c r="AK169" i="1"/>
  <c r="AG169" i="1"/>
  <c r="AF169" i="1"/>
  <c r="Y169" i="1"/>
  <c r="AL169" i="1" s="1"/>
  <c r="V169" i="1"/>
  <c r="T169" i="1"/>
  <c r="M169" i="1"/>
  <c r="AK168" i="1"/>
  <c r="AG168" i="1"/>
  <c r="AF168" i="1"/>
  <c r="Y168" i="1"/>
  <c r="AL168" i="1" s="1"/>
  <c r="AK167" i="1"/>
  <c r="AG167" i="1"/>
  <c r="AF167" i="1"/>
  <c r="Y167" i="1"/>
  <c r="AL167" i="1" s="1"/>
  <c r="V167" i="1"/>
  <c r="T167" i="1"/>
  <c r="M167" i="1"/>
  <c r="AI167" i="1" l="1"/>
  <c r="AN169" i="1"/>
  <c r="AI169" i="1"/>
  <c r="AN167" i="1"/>
  <c r="AK124" i="1" l="1"/>
  <c r="AG124" i="1"/>
  <c r="AF124" i="1"/>
  <c r="Y124" i="1"/>
  <c r="AL124" i="1" s="1"/>
  <c r="AK123" i="1"/>
  <c r="AG123" i="1"/>
  <c r="AF123" i="1"/>
  <c r="Y123" i="1"/>
  <c r="AL123" i="1" s="1"/>
  <c r="V123" i="1"/>
  <c r="T123" i="1"/>
  <c r="M123" i="1"/>
  <c r="AL119" i="1"/>
  <c r="AK119" i="1"/>
  <c r="AG119" i="1"/>
  <c r="AF119" i="1"/>
  <c r="AL118" i="1"/>
  <c r="AK118" i="1"/>
  <c r="AG118" i="1"/>
  <c r="AF118" i="1"/>
  <c r="AL117" i="1"/>
  <c r="AK117" i="1"/>
  <c r="AG117" i="1"/>
  <c r="AF117" i="1"/>
  <c r="Y117" i="1"/>
  <c r="V117" i="1"/>
  <c r="T117" i="1"/>
  <c r="M117" i="1"/>
  <c r="AL116" i="1"/>
  <c r="AK116" i="1"/>
  <c r="AG116" i="1"/>
  <c r="AF116" i="1"/>
  <c r="Y116" i="1"/>
  <c r="AL115" i="1"/>
  <c r="AK115" i="1"/>
  <c r="AG115" i="1"/>
  <c r="AF115" i="1"/>
  <c r="Y115" i="1"/>
  <c r="AL114" i="1"/>
  <c r="AK114" i="1"/>
  <c r="AG114" i="1"/>
  <c r="AF114" i="1"/>
  <c r="Y114" i="1"/>
  <c r="V114" i="1"/>
  <c r="T114" i="1"/>
  <c r="M114" i="1"/>
  <c r="Y113" i="1"/>
  <c r="Y112" i="1"/>
  <c r="Y111" i="1"/>
  <c r="V111" i="1"/>
  <c r="T111" i="1"/>
  <c r="M111" i="1"/>
  <c r="AG110" i="1"/>
  <c r="Y110" i="1"/>
  <c r="AG109" i="1"/>
  <c r="AF109" i="1"/>
  <c r="Y109" i="1"/>
  <c r="AM108" i="1"/>
  <c r="Y108" i="1"/>
  <c r="V108" i="1"/>
  <c r="T108" i="1"/>
  <c r="M108" i="1"/>
  <c r="AL416" i="1"/>
  <c r="AK416" i="1"/>
  <c r="AG416" i="1"/>
  <c r="AF416" i="1"/>
  <c r="AL415" i="1"/>
  <c r="AK415" i="1"/>
  <c r="AG415" i="1"/>
  <c r="AF415" i="1"/>
  <c r="AL414" i="1"/>
  <c r="AK414" i="1"/>
  <c r="AG414" i="1"/>
  <c r="AF414" i="1"/>
  <c r="AL413" i="1"/>
  <c r="AK413" i="1"/>
  <c r="AI413" i="1"/>
  <c r="AG413" i="1"/>
  <c r="AF413" i="1"/>
  <c r="AL412" i="1"/>
  <c r="AN412" i="1" s="1"/>
  <c r="AJ412" i="1" s="1"/>
  <c r="AK412" i="1"/>
  <c r="AG412" i="1"/>
  <c r="AF412" i="1"/>
  <c r="AE412" i="1" s="1"/>
  <c r="M412" i="1"/>
  <c r="AL411" i="1"/>
  <c r="AK411" i="1"/>
  <c r="AN411" i="1" s="1"/>
  <c r="AG411" i="1"/>
  <c r="AF411" i="1"/>
  <c r="AI411" i="1" s="1"/>
  <c r="AE411" i="1" s="1"/>
  <c r="M411" i="1"/>
  <c r="AM111" i="1" l="1"/>
  <c r="AN111" i="1" s="1"/>
  <c r="AH116" i="1"/>
  <c r="AH114" i="1"/>
  <c r="AI114" i="1" s="1"/>
  <c r="AM116" i="1"/>
  <c r="AH115" i="1"/>
  <c r="AM114" i="1"/>
  <c r="AN114" i="1" s="1"/>
  <c r="AM115" i="1"/>
  <c r="AN415" i="1"/>
  <c r="AM416" i="1"/>
  <c r="AI415" i="1"/>
  <c r="AM414" i="1"/>
  <c r="AN413" i="1"/>
  <c r="AI414" i="1"/>
  <c r="AE413" i="1" s="1"/>
  <c r="AM112" i="1" l="1"/>
  <c r="AN112" i="1"/>
  <c r="AM113" i="1" s="1"/>
  <c r="AN113" i="1" s="1"/>
  <c r="AJ111" i="1" s="1"/>
  <c r="AN115" i="1"/>
  <c r="AN116" i="1" s="1"/>
  <c r="AJ114" i="1" s="1"/>
  <c r="AI115" i="1"/>
  <c r="AI116" i="1" s="1"/>
  <c r="AE114" i="1" s="1"/>
  <c r="AE111" i="1"/>
  <c r="AI416" i="1"/>
  <c r="AE415" i="1" s="1"/>
  <c r="AN416" i="1"/>
  <c r="AJ415" i="1" s="1"/>
  <c r="AN414" i="1"/>
  <c r="AJ413" i="1" s="1"/>
  <c r="AL548" i="1" l="1"/>
  <c r="AK548" i="1"/>
  <c r="AG548" i="1"/>
  <c r="AF548" i="1"/>
  <c r="AL547" i="1"/>
  <c r="AK547" i="1"/>
  <c r="AG547" i="1"/>
  <c r="AF547" i="1"/>
  <c r="M547" i="1"/>
  <c r="AL546" i="1"/>
  <c r="AK546" i="1"/>
  <c r="AG546" i="1"/>
  <c r="AF546" i="1"/>
  <c r="AL545" i="1"/>
  <c r="AK545" i="1"/>
  <c r="AG545" i="1"/>
  <c r="AF545" i="1"/>
  <c r="AL544" i="1"/>
  <c r="AK544" i="1"/>
  <c r="AG544" i="1"/>
  <c r="AF544" i="1"/>
  <c r="AL543" i="1"/>
  <c r="AK543" i="1"/>
  <c r="AG543" i="1"/>
  <c r="AF543" i="1"/>
  <c r="M543" i="1"/>
  <c r="AL534" i="1"/>
  <c r="AK534" i="1"/>
  <c r="AG534" i="1"/>
  <c r="AF534" i="1"/>
  <c r="AL533" i="1"/>
  <c r="AK533" i="1"/>
  <c r="AG533" i="1"/>
  <c r="AF533" i="1"/>
  <c r="AL532" i="1"/>
  <c r="AK532" i="1"/>
  <c r="AG532" i="1"/>
  <c r="AF532" i="1"/>
  <c r="Y532" i="1"/>
  <c r="V532" i="1"/>
  <c r="T532" i="1"/>
  <c r="M532" i="1"/>
  <c r="AL531" i="1"/>
  <c r="AK531" i="1"/>
  <c r="AG531" i="1"/>
  <c r="AF531" i="1"/>
  <c r="AL530" i="1"/>
  <c r="AK530" i="1"/>
  <c r="AG530" i="1"/>
  <c r="AF530" i="1"/>
  <c r="AL529" i="1"/>
  <c r="AK529" i="1"/>
  <c r="AG529" i="1"/>
  <c r="AF529" i="1"/>
  <c r="Y529" i="1"/>
  <c r="V529" i="1"/>
  <c r="T529" i="1"/>
  <c r="M529" i="1"/>
  <c r="AL528" i="1"/>
  <c r="AK528" i="1"/>
  <c r="AG528" i="1"/>
  <c r="AF528" i="1"/>
  <c r="AL527" i="1"/>
  <c r="AK527" i="1"/>
  <c r="AG527" i="1"/>
  <c r="AF527" i="1"/>
  <c r="AL526" i="1"/>
  <c r="AK526" i="1"/>
  <c r="AG526" i="1"/>
  <c r="AF526" i="1"/>
  <c r="Y526" i="1"/>
  <c r="V526" i="1"/>
  <c r="T526" i="1"/>
  <c r="M526" i="1"/>
  <c r="AL525" i="1"/>
  <c r="AK525" i="1"/>
  <c r="AG525" i="1"/>
  <c r="AF525" i="1"/>
  <c r="Y525" i="1"/>
  <c r="AL524" i="1"/>
  <c r="AK524" i="1"/>
  <c r="AG524" i="1"/>
  <c r="AF524" i="1"/>
  <c r="Y524" i="1"/>
  <c r="AL523" i="1"/>
  <c r="AK523" i="1"/>
  <c r="AG523" i="1"/>
  <c r="AF523" i="1"/>
  <c r="Y523" i="1"/>
  <c r="V523" i="1"/>
  <c r="T523" i="1"/>
  <c r="M523" i="1"/>
  <c r="AL522" i="1"/>
  <c r="AK522" i="1"/>
  <c r="AG522" i="1"/>
  <c r="AF522" i="1"/>
  <c r="Y522" i="1"/>
  <c r="AL521" i="1"/>
  <c r="AK521" i="1"/>
  <c r="AG521" i="1"/>
  <c r="AF521" i="1"/>
  <c r="Y521" i="1"/>
  <c r="AL520" i="1"/>
  <c r="AK520" i="1"/>
  <c r="AG520" i="1"/>
  <c r="AF520" i="1"/>
  <c r="Y520" i="1"/>
  <c r="V520" i="1"/>
  <c r="T520" i="1"/>
  <c r="M520" i="1"/>
  <c r="AL519" i="1"/>
  <c r="AK519" i="1"/>
  <c r="AG519" i="1"/>
  <c r="AF519" i="1"/>
  <c r="Y519" i="1"/>
  <c r="AL518" i="1"/>
  <c r="AK518" i="1"/>
  <c r="AG518" i="1"/>
  <c r="AF518" i="1"/>
  <c r="AL517" i="1"/>
  <c r="AK517" i="1"/>
  <c r="AG517" i="1"/>
  <c r="AF517" i="1"/>
  <c r="Y517" i="1"/>
  <c r="V517" i="1"/>
  <c r="T517" i="1"/>
  <c r="M517" i="1"/>
  <c r="AL512" i="1"/>
  <c r="AK512" i="1"/>
  <c r="AG512" i="1"/>
  <c r="AF512" i="1"/>
  <c r="M512" i="1"/>
  <c r="AL510" i="1"/>
  <c r="AK510" i="1"/>
  <c r="AG510" i="1"/>
  <c r="AF510" i="1"/>
  <c r="M510" i="1"/>
  <c r="AL509" i="1"/>
  <c r="AK509" i="1"/>
  <c r="AG509" i="1"/>
  <c r="AF509" i="1"/>
  <c r="M509" i="1"/>
  <c r="AL508" i="1"/>
  <c r="AK508" i="1"/>
  <c r="AG508" i="1"/>
  <c r="AF508" i="1"/>
  <c r="M508" i="1"/>
  <c r="AL495" i="1"/>
  <c r="AK495" i="1"/>
  <c r="AG495" i="1"/>
  <c r="AF495" i="1"/>
  <c r="AL494" i="1"/>
  <c r="AK494" i="1"/>
  <c r="AG494" i="1"/>
  <c r="AF494" i="1"/>
  <c r="AL489" i="1"/>
  <c r="AK489" i="1"/>
  <c r="AG489" i="1"/>
  <c r="AF489" i="1"/>
  <c r="M489" i="1"/>
  <c r="AL488" i="1"/>
  <c r="AK488" i="1"/>
  <c r="AG488" i="1"/>
  <c r="AF488" i="1"/>
  <c r="AL487" i="1"/>
  <c r="AK487" i="1"/>
  <c r="AG487" i="1"/>
  <c r="AF487" i="1"/>
  <c r="AL486" i="1"/>
  <c r="AK486" i="1"/>
  <c r="AG486" i="1"/>
  <c r="AF486" i="1"/>
  <c r="AL485" i="1"/>
  <c r="AK485" i="1"/>
  <c r="AG485" i="1"/>
  <c r="AF485" i="1"/>
  <c r="M485" i="1"/>
  <c r="AK477" i="1"/>
  <c r="AG477" i="1"/>
  <c r="AF477" i="1"/>
  <c r="Y477" i="1"/>
  <c r="AL477" i="1" s="1"/>
  <c r="AK476" i="1"/>
  <c r="AG476" i="1"/>
  <c r="AF476" i="1"/>
  <c r="Y476" i="1"/>
  <c r="AL476" i="1" s="1"/>
  <c r="AK475" i="1"/>
  <c r="AG475" i="1"/>
  <c r="AF475" i="1"/>
  <c r="Y475" i="1"/>
  <c r="AL475" i="1" s="1"/>
  <c r="V475" i="1"/>
  <c r="T475" i="1"/>
  <c r="M475" i="1"/>
  <c r="AK474" i="1"/>
  <c r="AG474" i="1"/>
  <c r="AF474" i="1"/>
  <c r="Y474" i="1"/>
  <c r="AL474" i="1" s="1"/>
  <c r="AK473" i="1"/>
  <c r="AG473" i="1"/>
  <c r="AF473" i="1"/>
  <c r="Y473" i="1"/>
  <c r="AL473" i="1" s="1"/>
  <c r="AK472" i="1"/>
  <c r="AG472" i="1"/>
  <c r="AF472" i="1"/>
  <c r="Y472" i="1"/>
  <c r="AL472" i="1" s="1"/>
  <c r="V472" i="1"/>
  <c r="T472" i="1"/>
  <c r="M472" i="1"/>
  <c r="AK471" i="1"/>
  <c r="AG471" i="1"/>
  <c r="AF471" i="1"/>
  <c r="Y471" i="1"/>
  <c r="AL471" i="1" s="1"/>
  <c r="AK470" i="1"/>
  <c r="AG470" i="1"/>
  <c r="AF470" i="1"/>
  <c r="Y470" i="1"/>
  <c r="AL470" i="1" s="1"/>
  <c r="AK469" i="1"/>
  <c r="AG469" i="1"/>
  <c r="AF469" i="1"/>
  <c r="Y469" i="1"/>
  <c r="AL469" i="1" s="1"/>
  <c r="V469" i="1"/>
  <c r="T469" i="1"/>
  <c r="M469" i="1"/>
  <c r="AK468" i="1"/>
  <c r="AG468" i="1"/>
  <c r="AF468" i="1"/>
  <c r="Y468" i="1"/>
  <c r="AL468" i="1" s="1"/>
  <c r="AK467" i="1"/>
  <c r="AG467" i="1"/>
  <c r="AF467" i="1"/>
  <c r="Y467" i="1"/>
  <c r="AL467" i="1" s="1"/>
  <c r="AK466" i="1"/>
  <c r="AG466" i="1"/>
  <c r="AF466" i="1"/>
  <c r="Y466" i="1"/>
  <c r="AL466" i="1" s="1"/>
  <c r="V466" i="1"/>
  <c r="T466" i="1"/>
  <c r="M466" i="1"/>
  <c r="AL460" i="1"/>
  <c r="AK460" i="1"/>
  <c r="AG460" i="1"/>
  <c r="AF460" i="1"/>
  <c r="AL459" i="1"/>
  <c r="AK459" i="1"/>
  <c r="AG459" i="1"/>
  <c r="AF459" i="1"/>
  <c r="V459" i="1"/>
  <c r="T459" i="1"/>
  <c r="AL458" i="1"/>
  <c r="AK458" i="1"/>
  <c r="AG458" i="1"/>
  <c r="AF458" i="1"/>
  <c r="AL457" i="1"/>
  <c r="AK457" i="1"/>
  <c r="AG457" i="1"/>
  <c r="AF457" i="1"/>
  <c r="AL456" i="1"/>
  <c r="AK456" i="1"/>
  <c r="AG456" i="1"/>
  <c r="AF456" i="1"/>
  <c r="V456" i="1"/>
  <c r="T456" i="1"/>
  <c r="AL455" i="1"/>
  <c r="AK455" i="1"/>
  <c r="AG455" i="1"/>
  <c r="AF455" i="1"/>
  <c r="AL454" i="1"/>
  <c r="AK454" i="1"/>
  <c r="AG454" i="1"/>
  <c r="AF454" i="1"/>
  <c r="AL453" i="1"/>
  <c r="AK453" i="1"/>
  <c r="AG453" i="1"/>
  <c r="AF453" i="1"/>
  <c r="V453" i="1"/>
  <c r="T453" i="1"/>
  <c r="M453" i="1"/>
  <c r="AL452" i="1"/>
  <c r="AK452" i="1"/>
  <c r="AG452" i="1"/>
  <c r="AL451" i="1"/>
  <c r="AK451" i="1"/>
  <c r="AG451" i="1"/>
  <c r="AL450" i="1"/>
  <c r="AK450" i="1"/>
  <c r="AG450" i="1"/>
  <c r="AF450" i="1"/>
  <c r="V450" i="1"/>
  <c r="T450" i="1"/>
  <c r="M450" i="1"/>
  <c r="AL438" i="1"/>
  <c r="AK438" i="1"/>
  <c r="AG438" i="1"/>
  <c r="AF438" i="1"/>
  <c r="AL437" i="1"/>
  <c r="AK437" i="1"/>
  <c r="AG437" i="1"/>
  <c r="AF437" i="1"/>
  <c r="AL436" i="1"/>
  <c r="AK436" i="1"/>
  <c r="AG436" i="1"/>
  <c r="AF436" i="1"/>
  <c r="AL435" i="1"/>
  <c r="AK435" i="1"/>
  <c r="AG435" i="1"/>
  <c r="AF435" i="1"/>
  <c r="AL434" i="1"/>
  <c r="AK434" i="1"/>
  <c r="AG434" i="1"/>
  <c r="AF434" i="1"/>
  <c r="AL428" i="1"/>
  <c r="AK428" i="1"/>
  <c r="AG428" i="1"/>
  <c r="AF428" i="1"/>
  <c r="Y428" i="1"/>
  <c r="AL427" i="1"/>
  <c r="AK427" i="1"/>
  <c r="AG427" i="1"/>
  <c r="AF427" i="1"/>
  <c r="Y427" i="1"/>
  <c r="AL426" i="1"/>
  <c r="AK426" i="1"/>
  <c r="AG426" i="1"/>
  <c r="AF426" i="1"/>
  <c r="Y426" i="1"/>
  <c r="V426" i="1"/>
  <c r="T426" i="1"/>
  <c r="M426" i="1"/>
  <c r="AL425" i="1"/>
  <c r="AK425" i="1"/>
  <c r="AG425" i="1"/>
  <c r="AF425" i="1"/>
  <c r="Y425" i="1"/>
  <c r="AL424" i="1"/>
  <c r="AK424" i="1"/>
  <c r="AG424" i="1"/>
  <c r="AF424" i="1"/>
  <c r="Y424" i="1"/>
  <c r="AL423" i="1"/>
  <c r="AK423" i="1"/>
  <c r="AG423" i="1"/>
  <c r="AF423" i="1"/>
  <c r="Y423" i="1"/>
  <c r="V423" i="1"/>
  <c r="T423" i="1"/>
  <c r="M423" i="1"/>
  <c r="AL422" i="1"/>
  <c r="AK422" i="1"/>
  <c r="AG422" i="1"/>
  <c r="AF422" i="1"/>
  <c r="Y422" i="1"/>
  <c r="AL421" i="1"/>
  <c r="AK421" i="1"/>
  <c r="AG421" i="1"/>
  <c r="AF421" i="1"/>
  <c r="Y421" i="1"/>
  <c r="AL420" i="1"/>
  <c r="AK420" i="1"/>
  <c r="AG420" i="1"/>
  <c r="AF420" i="1"/>
  <c r="Y420" i="1"/>
  <c r="V420" i="1"/>
  <c r="T420" i="1"/>
  <c r="M420" i="1"/>
  <c r="AL419" i="1"/>
  <c r="AK419" i="1"/>
  <c r="AG419" i="1"/>
  <c r="AF419" i="1"/>
  <c r="Y419" i="1"/>
  <c r="AL418" i="1"/>
  <c r="AK418" i="1"/>
  <c r="AG418" i="1"/>
  <c r="AF418" i="1"/>
  <c r="Y418" i="1"/>
  <c r="AL417" i="1"/>
  <c r="AK417" i="1"/>
  <c r="AG417" i="1"/>
  <c r="AF417" i="1"/>
  <c r="Y417" i="1"/>
  <c r="V417" i="1"/>
  <c r="T417" i="1"/>
  <c r="M417" i="1"/>
  <c r="M406" i="1"/>
  <c r="M404" i="1"/>
  <c r="AK256" i="1"/>
  <c r="AG256" i="1"/>
  <c r="AF256" i="1"/>
  <c r="Y256" i="1"/>
  <c r="AL256" i="1" s="1"/>
  <c r="AK255" i="1"/>
  <c r="AG255" i="1"/>
  <c r="AF255" i="1"/>
  <c r="Y255" i="1"/>
  <c r="AL255" i="1" s="1"/>
  <c r="AK254" i="1"/>
  <c r="AG254" i="1"/>
  <c r="AF254" i="1"/>
  <c r="Y254" i="1"/>
  <c r="AL254" i="1" s="1"/>
  <c r="V254" i="1"/>
  <c r="T254" i="1"/>
  <c r="M254" i="1"/>
  <c r="D254" i="1"/>
  <c r="AK253" i="1"/>
  <c r="AG253" i="1"/>
  <c r="AF253" i="1"/>
  <c r="Y253" i="1"/>
  <c r="AL253" i="1" s="1"/>
  <c r="AK252" i="1"/>
  <c r="AG252" i="1"/>
  <c r="AF252" i="1"/>
  <c r="Y252" i="1"/>
  <c r="AL252" i="1" s="1"/>
  <c r="AK251" i="1"/>
  <c r="AG251" i="1"/>
  <c r="AF251" i="1"/>
  <c r="Y251" i="1"/>
  <c r="AL251" i="1" s="1"/>
  <c r="AK250" i="1"/>
  <c r="AG250" i="1"/>
  <c r="AF250" i="1"/>
  <c r="Y250" i="1"/>
  <c r="AL250" i="1" s="1"/>
  <c r="V250" i="1"/>
  <c r="T250" i="1"/>
  <c r="M250" i="1"/>
  <c r="AK249" i="1"/>
  <c r="AG249" i="1"/>
  <c r="AF249" i="1"/>
  <c r="Y249" i="1"/>
  <c r="AL249" i="1" s="1"/>
  <c r="AK248" i="1"/>
  <c r="AG248" i="1"/>
  <c r="AF248" i="1"/>
  <c r="Y248" i="1"/>
  <c r="AL248" i="1" s="1"/>
  <c r="AK247" i="1"/>
  <c r="AG247" i="1"/>
  <c r="AF247" i="1"/>
  <c r="Y247" i="1"/>
  <c r="AL247" i="1" s="1"/>
  <c r="V247" i="1"/>
  <c r="T247" i="1"/>
  <c r="M247" i="1"/>
  <c r="AK246" i="1"/>
  <c r="AG246" i="1"/>
  <c r="AF246" i="1"/>
  <c r="Y246" i="1"/>
  <c r="AL246" i="1" s="1"/>
  <c r="AK245" i="1"/>
  <c r="AG245" i="1"/>
  <c r="AF245" i="1"/>
  <c r="Y245" i="1"/>
  <c r="AL245" i="1" s="1"/>
  <c r="AK244" i="1"/>
  <c r="AG244" i="1"/>
  <c r="AF244" i="1"/>
  <c r="Y244" i="1"/>
  <c r="AL244" i="1" s="1"/>
  <c r="V244" i="1"/>
  <c r="T244" i="1"/>
  <c r="M244" i="1"/>
  <c r="AK243" i="1"/>
  <c r="AG243" i="1"/>
  <c r="AF243" i="1"/>
  <c r="Y243" i="1"/>
  <c r="AL243" i="1" s="1"/>
  <c r="AK242" i="1"/>
  <c r="AG242" i="1"/>
  <c r="AF242" i="1"/>
  <c r="Y242" i="1"/>
  <c r="AL242" i="1" s="1"/>
  <c r="AK241" i="1"/>
  <c r="AG241" i="1"/>
  <c r="AF241" i="1"/>
  <c r="Y241" i="1"/>
  <c r="AL241" i="1" s="1"/>
  <c r="V241" i="1"/>
  <c r="T241" i="1"/>
  <c r="M241" i="1"/>
  <c r="AK240" i="1"/>
  <c r="AG240" i="1"/>
  <c r="AF240" i="1"/>
  <c r="Y240" i="1"/>
  <c r="AL240" i="1" s="1"/>
  <c r="AK239" i="1"/>
  <c r="AG239" i="1"/>
  <c r="AF239" i="1"/>
  <c r="Y239" i="1"/>
  <c r="AL239" i="1" s="1"/>
  <c r="AK238" i="1"/>
  <c r="AG238" i="1"/>
  <c r="AF238" i="1"/>
  <c r="Y238" i="1"/>
  <c r="AL238" i="1" s="1"/>
  <c r="V238" i="1"/>
  <c r="T238" i="1"/>
  <c r="M238" i="1"/>
  <c r="AK237" i="1"/>
  <c r="AG237" i="1"/>
  <c r="AF237" i="1"/>
  <c r="Y237" i="1"/>
  <c r="AL237" i="1" s="1"/>
  <c r="AK236" i="1"/>
  <c r="AG236" i="1"/>
  <c r="AF236" i="1"/>
  <c r="Y236" i="1"/>
  <c r="AL236" i="1" s="1"/>
  <c r="AK235" i="1"/>
  <c r="AG235" i="1"/>
  <c r="AF235" i="1"/>
  <c r="Y235" i="1"/>
  <c r="AL235" i="1" s="1"/>
  <c r="AK234" i="1"/>
  <c r="AG234" i="1"/>
  <c r="AF234" i="1"/>
  <c r="Y234" i="1"/>
  <c r="AL234" i="1" s="1"/>
  <c r="V234" i="1"/>
  <c r="T234" i="1"/>
  <c r="M234" i="1"/>
  <c r="AK323" i="1"/>
  <c r="AG323" i="1"/>
  <c r="AF323" i="1"/>
  <c r="Y323" i="1"/>
  <c r="AL323" i="1" s="1"/>
  <c r="AK322" i="1"/>
  <c r="AG322" i="1"/>
  <c r="AF322" i="1"/>
  <c r="Y322" i="1"/>
  <c r="AL322" i="1" s="1"/>
  <c r="AK321" i="1"/>
  <c r="AG321" i="1"/>
  <c r="AF321" i="1"/>
  <c r="Y321" i="1"/>
  <c r="AL321" i="1" s="1"/>
  <c r="V321" i="1"/>
  <c r="T321" i="1"/>
  <c r="M321" i="1"/>
  <c r="AL320" i="1"/>
  <c r="AK320" i="1"/>
  <c r="AG320" i="1"/>
  <c r="AF320" i="1"/>
  <c r="AL319" i="1"/>
  <c r="AK319" i="1"/>
  <c r="AG319" i="1"/>
  <c r="AF319" i="1"/>
  <c r="AL318" i="1"/>
  <c r="AK318" i="1"/>
  <c r="AG318" i="1"/>
  <c r="AF318" i="1"/>
  <c r="AL317" i="1"/>
  <c r="AK317" i="1"/>
  <c r="AG317" i="1"/>
  <c r="AF317" i="1"/>
  <c r="AL316" i="1"/>
  <c r="AK316" i="1"/>
  <c r="AG316" i="1"/>
  <c r="AF316" i="1"/>
  <c r="AL315" i="1"/>
  <c r="AK315" i="1"/>
  <c r="AG315" i="1"/>
  <c r="AF315" i="1"/>
  <c r="AL314" i="1"/>
  <c r="AK314" i="1"/>
  <c r="AG314" i="1"/>
  <c r="AF314" i="1"/>
  <c r="AL313" i="1"/>
  <c r="AK313" i="1"/>
  <c r="AG313" i="1"/>
  <c r="AF313" i="1"/>
  <c r="AL312" i="1"/>
  <c r="AK312" i="1"/>
  <c r="AG312" i="1"/>
  <c r="AF312" i="1"/>
  <c r="AK227" i="1"/>
  <c r="AG227" i="1"/>
  <c r="AF227" i="1"/>
  <c r="Y227" i="1"/>
  <c r="AL227" i="1" s="1"/>
  <c r="AK226" i="1"/>
  <c r="AG226" i="1"/>
  <c r="AF226" i="1"/>
  <c r="Y226" i="1"/>
  <c r="AL226" i="1" s="1"/>
  <c r="V226" i="1"/>
  <c r="T226" i="1"/>
  <c r="M226" i="1"/>
  <c r="AK225" i="1"/>
  <c r="AG225" i="1"/>
  <c r="AF225" i="1"/>
  <c r="Y225" i="1"/>
  <c r="AL225" i="1" s="1"/>
  <c r="AK224" i="1"/>
  <c r="AG224" i="1"/>
  <c r="AF224" i="1"/>
  <c r="Y224" i="1"/>
  <c r="AL224" i="1" s="1"/>
  <c r="V224" i="1"/>
  <c r="T224" i="1"/>
  <c r="M224" i="1"/>
  <c r="AL223" i="1"/>
  <c r="AK223" i="1"/>
  <c r="AG223" i="1"/>
  <c r="AF223" i="1"/>
  <c r="V223" i="1"/>
  <c r="T223" i="1"/>
  <c r="AL219" i="1"/>
  <c r="AK219" i="1"/>
  <c r="AG219" i="1"/>
  <c r="AF219" i="1"/>
  <c r="V219" i="1"/>
  <c r="T219" i="1"/>
  <c r="AL218" i="1"/>
  <c r="AK218" i="1"/>
  <c r="AL217" i="1"/>
  <c r="AK217" i="1"/>
  <c r="AG217" i="1"/>
  <c r="AF217" i="1"/>
  <c r="V217" i="1"/>
  <c r="T217" i="1"/>
  <c r="AL216" i="1"/>
  <c r="AK216" i="1"/>
  <c r="AG216" i="1"/>
  <c r="AF216" i="1"/>
  <c r="AL215" i="1"/>
  <c r="AK215" i="1"/>
  <c r="AG215" i="1"/>
  <c r="AF215" i="1"/>
  <c r="AK214" i="1"/>
  <c r="AG214" i="1"/>
  <c r="AF214" i="1"/>
  <c r="Y214" i="1"/>
  <c r="AL214" i="1" s="1"/>
  <c r="V214" i="1"/>
  <c r="T214" i="1"/>
  <c r="AL213" i="1"/>
  <c r="AK213" i="1"/>
  <c r="AG213" i="1"/>
  <c r="AF213" i="1"/>
  <c r="AL212" i="1"/>
  <c r="AK212" i="1"/>
  <c r="AG212" i="1"/>
  <c r="AF212" i="1"/>
  <c r="AK211" i="1"/>
  <c r="AG211" i="1"/>
  <c r="AF211" i="1"/>
  <c r="Y211" i="1"/>
  <c r="AL211" i="1" s="1"/>
  <c r="V211" i="1"/>
  <c r="T211" i="1"/>
  <c r="AL210" i="1"/>
  <c r="AK210" i="1"/>
  <c r="AG210" i="1"/>
  <c r="AF210" i="1"/>
  <c r="AL209" i="1"/>
  <c r="AK209" i="1"/>
  <c r="AG209" i="1"/>
  <c r="AF209" i="1"/>
  <c r="AK208" i="1"/>
  <c r="AG208" i="1"/>
  <c r="AF208" i="1"/>
  <c r="Y208" i="1"/>
  <c r="AL208" i="1" s="1"/>
  <c r="V208" i="1"/>
  <c r="T208" i="1"/>
  <c r="AK207" i="1"/>
  <c r="AG207" i="1"/>
  <c r="AF207" i="1"/>
  <c r="Y207" i="1"/>
  <c r="AL207" i="1" s="1"/>
  <c r="AK206" i="1"/>
  <c r="AG206" i="1"/>
  <c r="AF206" i="1"/>
  <c r="Y206" i="1"/>
  <c r="AL206" i="1" s="1"/>
  <c r="AK205" i="1"/>
  <c r="AG205" i="1"/>
  <c r="AF205" i="1"/>
  <c r="Y205" i="1"/>
  <c r="AL205" i="1" s="1"/>
  <c r="T205" i="1"/>
  <c r="V205" i="1"/>
  <c r="Y194" i="1"/>
  <c r="AL194" i="1" s="1"/>
  <c r="AF194" i="1"/>
  <c r="AG194" i="1"/>
  <c r="AK194" i="1"/>
  <c r="Y195" i="1"/>
  <c r="AL195" i="1" s="1"/>
  <c r="AF195" i="1"/>
  <c r="AG195" i="1"/>
  <c r="AK195" i="1"/>
  <c r="Y196" i="1"/>
  <c r="AL196" i="1" s="1"/>
  <c r="AF196" i="1"/>
  <c r="AG196" i="1"/>
  <c r="AK196" i="1"/>
  <c r="M194" i="1"/>
  <c r="T194" i="1"/>
  <c r="V194" i="1"/>
  <c r="Y191" i="1"/>
  <c r="AL191" i="1" s="1"/>
  <c r="AF191" i="1"/>
  <c r="AG191" i="1"/>
  <c r="AK191" i="1"/>
  <c r="Y192" i="1"/>
  <c r="AL192" i="1" s="1"/>
  <c r="AF192" i="1"/>
  <c r="AG192" i="1"/>
  <c r="AK192" i="1"/>
  <c r="Y193" i="1"/>
  <c r="AL193" i="1" s="1"/>
  <c r="AF193" i="1"/>
  <c r="AG193" i="1"/>
  <c r="AK193" i="1"/>
  <c r="M191" i="1"/>
  <c r="R191" i="1"/>
  <c r="T191" i="1"/>
  <c r="V191" i="1"/>
  <c r="Y187" i="1"/>
  <c r="AL187" i="1" s="1"/>
  <c r="AF187" i="1"/>
  <c r="AG187" i="1"/>
  <c r="AK187" i="1"/>
  <c r="Y188" i="1"/>
  <c r="AL188" i="1" s="1"/>
  <c r="AF188" i="1"/>
  <c r="AG188" i="1"/>
  <c r="AK188" i="1"/>
  <c r="Y189" i="1"/>
  <c r="AL189" i="1" s="1"/>
  <c r="AF189" i="1"/>
  <c r="AG189" i="1"/>
  <c r="AK189" i="1"/>
  <c r="Y190" i="1"/>
  <c r="AL190" i="1" s="1"/>
  <c r="AF190" i="1"/>
  <c r="AG190" i="1"/>
  <c r="AK190" i="1"/>
  <c r="M187" i="1"/>
  <c r="T187" i="1"/>
  <c r="V187" i="1"/>
  <c r="Y183" i="1"/>
  <c r="AL183" i="1" s="1"/>
  <c r="AF183" i="1"/>
  <c r="AG183" i="1"/>
  <c r="AK183" i="1"/>
  <c r="Y184" i="1"/>
  <c r="AL184" i="1" s="1"/>
  <c r="AF184" i="1"/>
  <c r="AG184" i="1"/>
  <c r="AK184" i="1"/>
  <c r="Y185" i="1"/>
  <c r="AL185" i="1" s="1"/>
  <c r="AF185" i="1"/>
  <c r="AG185" i="1"/>
  <c r="AK185" i="1"/>
  <c r="Y186" i="1"/>
  <c r="AL186" i="1" s="1"/>
  <c r="AF186" i="1"/>
  <c r="AG186" i="1"/>
  <c r="AK186" i="1"/>
  <c r="M183" i="1"/>
  <c r="T183" i="1"/>
  <c r="V183" i="1"/>
  <c r="V50" i="1"/>
  <c r="T50" i="1"/>
  <c r="Y164" i="1"/>
  <c r="AL164" i="1" s="1"/>
  <c r="AF164" i="1"/>
  <c r="AG164" i="1"/>
  <c r="AK164" i="1"/>
  <c r="Y165" i="1"/>
  <c r="AL165" i="1" s="1"/>
  <c r="AF165" i="1"/>
  <c r="AG165" i="1"/>
  <c r="AK165" i="1"/>
  <c r="Y166" i="1"/>
  <c r="AL166" i="1" s="1"/>
  <c r="AF166" i="1"/>
  <c r="AG166" i="1"/>
  <c r="AK166" i="1"/>
  <c r="Y161" i="1"/>
  <c r="AL161" i="1" s="1"/>
  <c r="AF161" i="1"/>
  <c r="AG161" i="1"/>
  <c r="AK161" i="1"/>
  <c r="Y162" i="1"/>
  <c r="AL162" i="1" s="1"/>
  <c r="AF162" i="1"/>
  <c r="AG162" i="1"/>
  <c r="AK162" i="1"/>
  <c r="Y163" i="1"/>
  <c r="AL163" i="1" s="1"/>
  <c r="AF163" i="1"/>
  <c r="AG163" i="1"/>
  <c r="AK163" i="1"/>
  <c r="M164" i="1"/>
  <c r="T164" i="1"/>
  <c r="V164" i="1"/>
  <c r="M161" i="1"/>
  <c r="T161" i="1"/>
  <c r="V161" i="1"/>
  <c r="Y155" i="1"/>
  <c r="AL155" i="1" s="1"/>
  <c r="AF155" i="1"/>
  <c r="AG155" i="1"/>
  <c r="AK155" i="1"/>
  <c r="Y156" i="1"/>
  <c r="AL156" i="1" s="1"/>
  <c r="AF156" i="1"/>
  <c r="AG156" i="1"/>
  <c r="AK156" i="1"/>
  <c r="Y157" i="1"/>
  <c r="AL157" i="1" s="1"/>
  <c r="AF157" i="1"/>
  <c r="AG157" i="1"/>
  <c r="AK157" i="1"/>
  <c r="Y158" i="1"/>
  <c r="AL158" i="1" s="1"/>
  <c r="AF158" i="1"/>
  <c r="AG158" i="1"/>
  <c r="AK158" i="1"/>
  <c r="Y159" i="1"/>
  <c r="AL159" i="1" s="1"/>
  <c r="AF159" i="1"/>
  <c r="AG159" i="1"/>
  <c r="AK159" i="1"/>
  <c r="Y160" i="1"/>
  <c r="AL160" i="1" s="1"/>
  <c r="AF160" i="1"/>
  <c r="AG160" i="1"/>
  <c r="AK160" i="1"/>
  <c r="V155" i="1"/>
  <c r="T155" i="1"/>
  <c r="M155" i="1"/>
  <c r="AL154" i="1"/>
  <c r="AK154" i="1"/>
  <c r="AK153" i="1"/>
  <c r="AK152" i="1"/>
  <c r="AG153" i="1"/>
  <c r="AF153" i="1"/>
  <c r="AG152" i="1"/>
  <c r="AF152" i="1"/>
  <c r="Y153" i="1"/>
  <c r="AL153" i="1" s="1"/>
  <c r="Y152" i="1"/>
  <c r="AL152" i="1" s="1"/>
  <c r="V152" i="1"/>
  <c r="T152" i="1"/>
  <c r="M152" i="1"/>
  <c r="AK150" i="1"/>
  <c r="AG150" i="1"/>
  <c r="AF150" i="1"/>
  <c r="AK149" i="1"/>
  <c r="AJ149" i="1"/>
  <c r="AG149" i="1"/>
  <c r="AF149" i="1"/>
  <c r="AE149" i="1"/>
  <c r="Y150" i="1"/>
  <c r="AL150" i="1" s="1"/>
  <c r="Y149" i="1"/>
  <c r="AL149" i="1" s="1"/>
  <c r="V149" i="1"/>
  <c r="T149" i="1"/>
  <c r="M149" i="1"/>
  <c r="AK148" i="1"/>
  <c r="AG148" i="1"/>
  <c r="AF148" i="1"/>
  <c r="Y148" i="1"/>
  <c r="AL148" i="1" s="1"/>
  <c r="AK147" i="1"/>
  <c r="AG147" i="1"/>
  <c r="AF147" i="1"/>
  <c r="Y147" i="1"/>
  <c r="AL147" i="1" s="1"/>
  <c r="AK146" i="1"/>
  <c r="AG146" i="1"/>
  <c r="AF146" i="1"/>
  <c r="Y146" i="1"/>
  <c r="AL146" i="1" s="1"/>
  <c r="AK145" i="1"/>
  <c r="AG145" i="1"/>
  <c r="AF145" i="1"/>
  <c r="Y145" i="1"/>
  <c r="AL145" i="1" s="1"/>
  <c r="V145" i="1"/>
  <c r="T145" i="1"/>
  <c r="M145" i="1"/>
  <c r="AK144" i="1"/>
  <c r="AG144" i="1"/>
  <c r="AF144" i="1"/>
  <c r="Y144" i="1"/>
  <c r="AL144" i="1" s="1"/>
  <c r="AK143" i="1"/>
  <c r="AG143" i="1"/>
  <c r="AF143" i="1"/>
  <c r="Y143" i="1"/>
  <c r="AL143" i="1" s="1"/>
  <c r="AK142" i="1"/>
  <c r="AG142" i="1"/>
  <c r="AF142" i="1"/>
  <c r="Y142" i="1"/>
  <c r="AL142" i="1" s="1"/>
  <c r="T142" i="1"/>
  <c r="M142" i="1"/>
  <c r="AK107" i="1"/>
  <c r="AG107" i="1"/>
  <c r="AF107" i="1"/>
  <c r="Y107" i="1"/>
  <c r="AL107" i="1" s="1"/>
  <c r="AK106" i="1"/>
  <c r="AG106" i="1"/>
  <c r="AF106" i="1"/>
  <c r="Y106" i="1"/>
  <c r="AL106" i="1" s="1"/>
  <c r="AK105" i="1"/>
  <c r="AG105" i="1"/>
  <c r="AF105" i="1"/>
  <c r="Y105" i="1"/>
  <c r="AL105" i="1" s="1"/>
  <c r="T105" i="1"/>
  <c r="M105" i="1"/>
  <c r="AL104" i="1"/>
  <c r="AK104" i="1"/>
  <c r="AG104" i="1"/>
  <c r="AF104" i="1"/>
  <c r="AL103" i="1"/>
  <c r="AK103" i="1"/>
  <c r="AG103" i="1"/>
  <c r="AF103" i="1"/>
  <c r="M103" i="1"/>
  <c r="AL102" i="1"/>
  <c r="AK102" i="1"/>
  <c r="AG102" i="1"/>
  <c r="AF102" i="1"/>
  <c r="AL101" i="1"/>
  <c r="AK101" i="1"/>
  <c r="AG101" i="1"/>
  <c r="AF101" i="1"/>
  <c r="M101" i="1"/>
  <c r="AL100" i="1"/>
  <c r="AK100" i="1"/>
  <c r="AG100" i="1"/>
  <c r="AF100" i="1"/>
  <c r="AL99" i="1"/>
  <c r="AK99" i="1"/>
  <c r="AG99" i="1"/>
  <c r="AF99" i="1"/>
  <c r="M99" i="1"/>
  <c r="AL98" i="1"/>
  <c r="AK98" i="1"/>
  <c r="AG98" i="1"/>
  <c r="AF98" i="1"/>
  <c r="AL97" i="1"/>
  <c r="AK97" i="1"/>
  <c r="AG97" i="1"/>
  <c r="AF97" i="1"/>
  <c r="AL96" i="1"/>
  <c r="AK96" i="1"/>
  <c r="AG96" i="1"/>
  <c r="AF96" i="1"/>
  <c r="AL95" i="1"/>
  <c r="AK95" i="1"/>
  <c r="AG95" i="1"/>
  <c r="AF95" i="1"/>
  <c r="AL94" i="1"/>
  <c r="AK94" i="1"/>
  <c r="AG94" i="1"/>
  <c r="AF94" i="1"/>
  <c r="M94" i="1"/>
  <c r="AL93" i="1"/>
  <c r="AK93" i="1"/>
  <c r="AG93" i="1"/>
  <c r="AF93" i="1"/>
  <c r="AL92" i="1"/>
  <c r="AK92" i="1"/>
  <c r="AG92" i="1"/>
  <c r="AF92" i="1"/>
  <c r="AL91" i="1"/>
  <c r="AK91" i="1"/>
  <c r="AG91" i="1"/>
  <c r="AF91" i="1"/>
  <c r="M91" i="1"/>
  <c r="AL90" i="1"/>
  <c r="AK90" i="1"/>
  <c r="AG90" i="1"/>
  <c r="AF90" i="1"/>
  <c r="AL89" i="1"/>
  <c r="AK89" i="1"/>
  <c r="AG89" i="1"/>
  <c r="AF89" i="1"/>
  <c r="AL88" i="1"/>
  <c r="AK88" i="1"/>
  <c r="AG88" i="1"/>
  <c r="AF88" i="1"/>
  <c r="M88" i="1"/>
  <c r="AK76" i="1"/>
  <c r="AG76" i="1"/>
  <c r="AF76" i="1"/>
  <c r="Y76" i="1"/>
  <c r="AL76" i="1" s="1"/>
  <c r="V76" i="1"/>
  <c r="T76" i="1"/>
  <c r="M76" i="1"/>
  <c r="AL75" i="1"/>
  <c r="AK75" i="1"/>
  <c r="AL74" i="1"/>
  <c r="AK74" i="1"/>
  <c r="AL73" i="1"/>
  <c r="AK73" i="1"/>
  <c r="AL72" i="1"/>
  <c r="AK72" i="1"/>
  <c r="AG75" i="1"/>
  <c r="AF75" i="1"/>
  <c r="AG74" i="1"/>
  <c r="AF74" i="1"/>
  <c r="AG73" i="1"/>
  <c r="AF73" i="1"/>
  <c r="AG72" i="1"/>
  <c r="AF72" i="1"/>
  <c r="M72" i="1"/>
  <c r="AL71" i="1"/>
  <c r="AK71" i="1"/>
  <c r="AL70" i="1"/>
  <c r="AK70" i="1"/>
  <c r="AL69" i="1"/>
  <c r="AK69" i="1"/>
  <c r="AL68" i="1"/>
  <c r="AK68" i="1"/>
  <c r="AG71" i="1"/>
  <c r="AF71" i="1"/>
  <c r="AG70" i="1"/>
  <c r="AF70" i="1"/>
  <c r="AG69" i="1"/>
  <c r="AF69" i="1"/>
  <c r="AG68" i="1"/>
  <c r="AF68" i="1"/>
  <c r="AK49" i="1"/>
  <c r="AG49" i="1"/>
  <c r="AF49" i="1"/>
  <c r="Y49" i="1"/>
  <c r="AL49" i="1" s="1"/>
  <c r="AK48" i="1"/>
  <c r="AJ48" i="1"/>
  <c r="AG48" i="1"/>
  <c r="AF48" i="1"/>
  <c r="AE48" i="1"/>
  <c r="Y48" i="1"/>
  <c r="AL48" i="1" s="1"/>
  <c r="V48" i="1"/>
  <c r="T48" i="1"/>
  <c r="M48" i="1" a="1"/>
  <c r="M48" i="1" s="1"/>
  <c r="AM545" i="1" l="1"/>
  <c r="AN545" i="1" s="1"/>
  <c r="AM546" i="1" s="1"/>
  <c r="AN546" i="1" s="1"/>
  <c r="AJ545" i="1" s="1"/>
  <c r="AM521" i="1"/>
  <c r="AM524" i="1"/>
  <c r="AM420" i="1"/>
  <c r="AN420" i="1" s="1"/>
  <c r="AM423" i="1"/>
  <c r="AN423" i="1" s="1"/>
  <c r="AH453" i="1"/>
  <c r="AI453" i="1" s="1"/>
  <c r="AH157" i="1"/>
  <c r="AM520" i="1"/>
  <c r="AN520" i="1" s="1"/>
  <c r="AM523" i="1"/>
  <c r="AN523" i="1" s="1"/>
  <c r="AH68" i="1"/>
  <c r="AI68" i="1" s="1"/>
  <c r="AH69" i="1" s="1"/>
  <c r="AI69" i="1" s="1"/>
  <c r="AH161" i="1"/>
  <c r="AI161" i="1" s="1"/>
  <c r="AH489" i="1"/>
  <c r="AI489" i="1" s="1"/>
  <c r="AE489" i="1" s="1"/>
  <c r="AH421" i="1"/>
  <c r="AH424" i="1"/>
  <c r="AH522" i="1"/>
  <c r="AH525" i="1"/>
  <c r="AM547" i="1"/>
  <c r="AN547" i="1" s="1"/>
  <c r="AM548" i="1" s="1"/>
  <c r="AN548" i="1" s="1"/>
  <c r="AJ547" i="1" s="1"/>
  <c r="AH164" i="1"/>
  <c r="AI164" i="1" s="1"/>
  <c r="AM487" i="1"/>
  <c r="AN487" i="1" s="1"/>
  <c r="AM488" i="1" s="1"/>
  <c r="AN488" i="1" s="1"/>
  <c r="AJ487" i="1" s="1"/>
  <c r="AH99" i="1"/>
  <c r="AI99" i="1" s="1"/>
  <c r="AH100" i="1" s="1"/>
  <c r="AI100" i="1" s="1"/>
  <c r="AE99" i="1" s="1"/>
  <c r="AH103" i="1"/>
  <c r="AI103" i="1" s="1"/>
  <c r="AH104" i="1" s="1"/>
  <c r="AI104" i="1" s="1"/>
  <c r="AE103" i="1" s="1"/>
  <c r="AM485" i="1"/>
  <c r="AN485" i="1" s="1"/>
  <c r="AM486" i="1" s="1"/>
  <c r="AN486" i="1" s="1"/>
  <c r="AJ485" i="1" s="1"/>
  <c r="AM72" i="1"/>
  <c r="AN72" i="1" s="1"/>
  <c r="AM73" i="1" s="1"/>
  <c r="AN73" i="1" s="1"/>
  <c r="AM88" i="1"/>
  <c r="AN88" i="1" s="1"/>
  <c r="AM89" i="1" s="1"/>
  <c r="AN89" i="1" s="1"/>
  <c r="AH94" i="1"/>
  <c r="AI94" i="1" s="1"/>
  <c r="AH95" i="1" s="1"/>
  <c r="AI95" i="1" s="1"/>
  <c r="AE94" i="1" s="1"/>
  <c r="AH101" i="1"/>
  <c r="AI101" i="1" s="1"/>
  <c r="AH102" i="1" s="1"/>
  <c r="AI102" i="1" s="1"/>
  <c r="AE101" i="1" s="1"/>
  <c r="AH106" i="1"/>
  <c r="AH312" i="1"/>
  <c r="AI312" i="1" s="1"/>
  <c r="AH313" i="1" s="1"/>
  <c r="AI313" i="1" s="1"/>
  <c r="AM316" i="1"/>
  <c r="AN316" i="1" s="1"/>
  <c r="AM317" i="1" s="1"/>
  <c r="AN317" i="1" s="1"/>
  <c r="AJ316" i="1" s="1"/>
  <c r="AH318" i="1"/>
  <c r="AI318" i="1" s="1"/>
  <c r="AH319" i="1" s="1"/>
  <c r="AI319" i="1" s="1"/>
  <c r="AH156" i="1"/>
  <c r="AH547" i="1"/>
  <c r="AI547" i="1" s="1"/>
  <c r="AH548" i="1" s="1"/>
  <c r="AI548" i="1" s="1"/>
  <c r="AE547" i="1" s="1"/>
  <c r="AH487" i="1"/>
  <c r="AI487" i="1" s="1"/>
  <c r="AH488" i="1" s="1"/>
  <c r="AI488" i="1" s="1"/>
  <c r="AE487" i="1" s="1"/>
  <c r="AM156" i="1"/>
  <c r="AH155" i="1"/>
  <c r="AI155" i="1" s="1"/>
  <c r="AH494" i="1"/>
  <c r="AI494" i="1" s="1"/>
  <c r="AH495" i="1" s="1"/>
  <c r="AI495" i="1" s="1"/>
  <c r="AE494" i="1" s="1"/>
  <c r="AH91" i="1"/>
  <c r="AI91" i="1" s="1"/>
  <c r="AH92" i="1" s="1"/>
  <c r="AI92" i="1" s="1"/>
  <c r="AM99" i="1"/>
  <c r="AN99" i="1" s="1"/>
  <c r="AM100" i="1" s="1"/>
  <c r="AN100" i="1" s="1"/>
  <c r="AJ99" i="1" s="1"/>
  <c r="AM103" i="1"/>
  <c r="AN103" i="1" s="1"/>
  <c r="AM104" i="1" s="1"/>
  <c r="AN104" i="1" s="1"/>
  <c r="AJ103" i="1" s="1"/>
  <c r="AH146" i="1"/>
  <c r="AM158" i="1"/>
  <c r="AM161" i="1"/>
  <c r="AN161" i="1" s="1"/>
  <c r="AH520" i="1"/>
  <c r="AI520" i="1" s="1"/>
  <c r="AM522" i="1"/>
  <c r="AH523" i="1"/>
  <c r="AI523" i="1" s="1"/>
  <c r="AM525" i="1"/>
  <c r="AH420" i="1"/>
  <c r="AI420" i="1" s="1"/>
  <c r="AM422" i="1"/>
  <c r="AM425" i="1"/>
  <c r="AM510" i="1"/>
  <c r="AN510" i="1" s="1"/>
  <c r="AJ510" i="1" s="1"/>
  <c r="AM91" i="1"/>
  <c r="AN91" i="1" s="1"/>
  <c r="AM92" i="1" s="1"/>
  <c r="AN92" i="1" s="1"/>
  <c r="AH158" i="1"/>
  <c r="AM508" i="1"/>
  <c r="AN508" i="1" s="1"/>
  <c r="AJ508" i="1" s="1"/>
  <c r="AM155" i="1"/>
  <c r="AN155" i="1" s="1"/>
  <c r="AM164" i="1"/>
  <c r="AN164" i="1" s="1"/>
  <c r="AM157" i="1"/>
  <c r="AH509" i="1"/>
  <c r="AI509" i="1" s="1"/>
  <c r="AE509" i="1" s="1"/>
  <c r="AH510" i="1"/>
  <c r="AI510" i="1" s="1"/>
  <c r="AE510" i="1" s="1"/>
  <c r="AH512" i="1"/>
  <c r="AI512" i="1" s="1"/>
  <c r="AE512" i="1" s="1"/>
  <c r="AH423" i="1"/>
  <c r="AI423" i="1" s="1"/>
  <c r="AH438" i="1"/>
  <c r="AM456" i="1"/>
  <c r="AN456" i="1" s="1"/>
  <c r="AH472" i="1"/>
  <c r="AI472" i="1" s="1"/>
  <c r="AM489" i="1"/>
  <c r="AN489" i="1" s="1"/>
  <c r="AJ489" i="1" s="1"/>
  <c r="AH508" i="1"/>
  <c r="AI508" i="1" s="1"/>
  <c r="AE508" i="1" s="1"/>
  <c r="AM512" i="1"/>
  <c r="AN512" i="1" s="1"/>
  <c r="AJ512" i="1" s="1"/>
  <c r="AM68" i="1"/>
  <c r="AN68" i="1" s="1"/>
  <c r="AM69" i="1" s="1"/>
  <c r="AN69" i="1" s="1"/>
  <c r="AH145" i="1"/>
  <c r="AI145" i="1" s="1"/>
  <c r="AM421" i="1"/>
  <c r="AM424" i="1"/>
  <c r="AM94" i="1"/>
  <c r="AN94" i="1" s="1"/>
  <c r="AM95" i="1" s="1"/>
  <c r="AN95" i="1" s="1"/>
  <c r="AJ94" i="1" s="1"/>
  <c r="AH96" i="1"/>
  <c r="AI96" i="1" s="1"/>
  <c r="AH97" i="1" s="1"/>
  <c r="AI97" i="1" s="1"/>
  <c r="AM101" i="1"/>
  <c r="AN101" i="1" s="1"/>
  <c r="AM102" i="1" s="1"/>
  <c r="AN102" i="1" s="1"/>
  <c r="AJ101" i="1" s="1"/>
  <c r="AH105" i="1"/>
  <c r="AI105" i="1" s="1"/>
  <c r="AM312" i="1"/>
  <c r="AN312" i="1" s="1"/>
  <c r="AM313" i="1" s="1"/>
  <c r="AN313" i="1" s="1"/>
  <c r="AM318" i="1"/>
  <c r="AN318" i="1" s="1"/>
  <c r="AM319" i="1" s="1"/>
  <c r="AN319" i="1" s="1"/>
  <c r="AH543" i="1"/>
  <c r="AI543" i="1" s="1"/>
  <c r="AH544" i="1" s="1"/>
  <c r="AI544" i="1" s="1"/>
  <c r="AE543" i="1" s="1"/>
  <c r="AH469" i="1"/>
  <c r="AI469" i="1" s="1"/>
  <c r="AH485" i="1"/>
  <c r="AI485" i="1" s="1"/>
  <c r="AH486" i="1" s="1"/>
  <c r="AI486" i="1" s="1"/>
  <c r="AE485" i="1" s="1"/>
  <c r="AH72" i="1"/>
  <c r="AI72" i="1" s="1"/>
  <c r="AH73" i="1" s="1"/>
  <c r="AI73" i="1" s="1"/>
  <c r="AH88" i="1"/>
  <c r="AI88" i="1" s="1"/>
  <c r="AH89" i="1" s="1"/>
  <c r="AI89" i="1" s="1"/>
  <c r="AM96" i="1"/>
  <c r="AN96" i="1" s="1"/>
  <c r="AM97" i="1" s="1"/>
  <c r="AN97" i="1" s="1"/>
  <c r="AH107" i="1"/>
  <c r="AH316" i="1"/>
  <c r="AI316" i="1" s="1"/>
  <c r="AH317" i="1" s="1"/>
  <c r="AI317" i="1" s="1"/>
  <c r="AE316" i="1" s="1"/>
  <c r="AH422" i="1"/>
  <c r="AH425" i="1"/>
  <c r="AH436" i="1"/>
  <c r="AM453" i="1"/>
  <c r="AN453" i="1" s="1"/>
  <c r="AH456" i="1"/>
  <c r="AI456" i="1" s="1"/>
  <c r="AM494" i="1"/>
  <c r="AN494" i="1" s="1"/>
  <c r="AM495" i="1" s="1"/>
  <c r="AN495" i="1" s="1"/>
  <c r="AJ494" i="1" s="1"/>
  <c r="AM509" i="1"/>
  <c r="AN509" i="1" s="1"/>
  <c r="AJ509" i="1" s="1"/>
  <c r="AH521" i="1"/>
  <c r="AH524" i="1"/>
  <c r="AM543" i="1"/>
  <c r="AN543" i="1" s="1"/>
  <c r="AM544" i="1" s="1"/>
  <c r="AN544" i="1" s="1"/>
  <c r="AJ543" i="1" s="1"/>
  <c r="AH545" i="1"/>
  <c r="AI545" i="1" s="1"/>
  <c r="AH546" i="1" s="1"/>
  <c r="AI546" i="1" s="1"/>
  <c r="AE545" i="1" s="1"/>
  <c r="AM472" i="1"/>
  <c r="AN472" i="1" s="1"/>
  <c r="AM469" i="1"/>
  <c r="AN469" i="1" s="1"/>
  <c r="AH250" i="1"/>
  <c r="AI250" i="1" s="1"/>
  <c r="AM250" i="1"/>
  <c r="AN250" i="1" s="1"/>
  <c r="AH247" i="1"/>
  <c r="AI247" i="1" s="1"/>
  <c r="AM247" i="1"/>
  <c r="AN247" i="1" s="1"/>
  <c r="AH244" i="1"/>
  <c r="AI244" i="1" s="1"/>
  <c r="AM244" i="1"/>
  <c r="AN244" i="1" s="1"/>
  <c r="AH241" i="1"/>
  <c r="AI241" i="1" s="1"/>
  <c r="AM241" i="1"/>
  <c r="AN241" i="1" s="1"/>
  <c r="AH238" i="1"/>
  <c r="AI238" i="1" s="1"/>
  <c r="AM238" i="1"/>
  <c r="AN238" i="1" s="1"/>
  <c r="AH234" i="1"/>
  <c r="AI234" i="1" s="1"/>
  <c r="AM234" i="1"/>
  <c r="AN234" i="1" s="1"/>
  <c r="AH205" i="1"/>
  <c r="AI205" i="1" s="1"/>
  <c r="AH206" i="1" s="1"/>
  <c r="AI206" i="1" s="1"/>
  <c r="AH208" i="1"/>
  <c r="AI208" i="1" s="1"/>
  <c r="AH209" i="1" s="1"/>
  <c r="AI209" i="1" s="1"/>
  <c r="AH211" i="1"/>
  <c r="AI211" i="1" s="1"/>
  <c r="AH212" i="1" s="1"/>
  <c r="AI212" i="1" s="1"/>
  <c r="AH223" i="1"/>
  <c r="AI223" i="1" s="1"/>
  <c r="AE223" i="1" s="1"/>
  <c r="AM223" i="1"/>
  <c r="AN223" i="1" s="1"/>
  <c r="AJ223" i="1" s="1"/>
  <c r="AH217" i="1"/>
  <c r="AI217" i="1" s="1"/>
  <c r="AE217" i="1" s="1"/>
  <c r="AM217" i="1"/>
  <c r="AN217" i="1" s="1"/>
  <c r="AH219" i="1"/>
  <c r="AI219" i="1" s="1"/>
  <c r="AE219" i="1" s="1"/>
  <c r="AM219" i="1"/>
  <c r="AN219" i="1" s="1"/>
  <c r="AJ219" i="1" s="1"/>
  <c r="AH214" i="1"/>
  <c r="AI214" i="1" s="1"/>
  <c r="AM214" i="1"/>
  <c r="AN214" i="1" s="1"/>
  <c r="AM211" i="1"/>
  <c r="AN211" i="1" s="1"/>
  <c r="AM208" i="1"/>
  <c r="AN208" i="1" s="1"/>
  <c r="AM205" i="1"/>
  <c r="AN205" i="1" s="1"/>
  <c r="AM145" i="1"/>
  <c r="AN145" i="1" s="1"/>
  <c r="AM146" i="1"/>
  <c r="M46" i="1"/>
  <c r="AK47" i="1"/>
  <c r="AG47" i="1"/>
  <c r="AF47" i="1"/>
  <c r="Y47" i="1"/>
  <c r="AL47" i="1" s="1"/>
  <c r="AK46" i="1"/>
  <c r="AG46" i="1"/>
  <c r="AF46" i="1"/>
  <c r="Y46" i="1"/>
  <c r="AL46" i="1" s="1"/>
  <c r="AK45" i="1"/>
  <c r="AG45" i="1"/>
  <c r="AF45" i="1"/>
  <c r="Y45" i="1"/>
  <c r="AL45" i="1" s="1"/>
  <c r="AI146" i="1" l="1"/>
  <c r="AN524" i="1"/>
  <c r="AN525" i="1" s="1"/>
  <c r="AJ523" i="1" s="1"/>
  <c r="AN521" i="1"/>
  <c r="AN522" i="1" s="1"/>
  <c r="AJ520" i="1" s="1"/>
  <c r="AI421" i="1"/>
  <c r="AI422" i="1" s="1"/>
  <c r="AE420" i="1" s="1"/>
  <c r="AI424" i="1"/>
  <c r="AI425" i="1" s="1"/>
  <c r="AE423" i="1" s="1"/>
  <c r="AI106" i="1"/>
  <c r="AI107" i="1" s="1"/>
  <c r="AN156" i="1"/>
  <c r="AN157" i="1" s="1"/>
  <c r="AN158" i="1" s="1"/>
  <c r="AM46" i="1"/>
  <c r="AN46" i="1" s="1"/>
  <c r="AJ46" i="1" s="1"/>
  <c r="AI156" i="1"/>
  <c r="AI157" i="1" s="1"/>
  <c r="AI158" i="1" s="1"/>
  <c r="AI521" i="1"/>
  <c r="AI522" i="1" s="1"/>
  <c r="AE520" i="1" s="1"/>
  <c r="AN421" i="1"/>
  <c r="AN422" i="1" s="1"/>
  <c r="AJ420" i="1" s="1"/>
  <c r="AN424" i="1"/>
  <c r="AN425" i="1" s="1"/>
  <c r="AJ423" i="1" s="1"/>
  <c r="AH46" i="1"/>
  <c r="AI46" i="1" s="1"/>
  <c r="AE46" i="1" s="1"/>
  <c r="AI524" i="1"/>
  <c r="AI525" i="1" s="1"/>
  <c r="AE523" i="1" s="1"/>
  <c r="AM252" i="1"/>
  <c r="AN252" i="1" s="1"/>
  <c r="AM251" i="1"/>
  <c r="AN251" i="1" s="1"/>
  <c r="AH251" i="1"/>
  <c r="AI251" i="1" s="1"/>
  <c r="AM248" i="1"/>
  <c r="AN248" i="1" s="1"/>
  <c r="AH248" i="1"/>
  <c r="AI248" i="1" s="1"/>
  <c r="AM245" i="1"/>
  <c r="AN245" i="1" s="1"/>
  <c r="AH245" i="1"/>
  <c r="AI245" i="1" s="1"/>
  <c r="AM242" i="1"/>
  <c r="AN242" i="1" s="1"/>
  <c r="AH242" i="1"/>
  <c r="AI242" i="1" s="1"/>
  <c r="AM239" i="1"/>
  <c r="AN239" i="1" s="1"/>
  <c r="AH239" i="1"/>
  <c r="AI239" i="1" s="1"/>
  <c r="AM235" i="1"/>
  <c r="AN235" i="1" s="1"/>
  <c r="AH235" i="1"/>
  <c r="AI235" i="1" s="1"/>
  <c r="AM320" i="1"/>
  <c r="AN320" i="1" s="1"/>
  <c r="AJ318" i="1" s="1"/>
  <c r="AH320" i="1"/>
  <c r="AI320" i="1" s="1"/>
  <c r="AE318" i="1" s="1"/>
  <c r="AM314" i="1"/>
  <c r="AN314" i="1" s="1"/>
  <c r="AH314" i="1"/>
  <c r="AI314" i="1" s="1"/>
  <c r="AM218" i="1"/>
  <c r="AN218" i="1" s="1"/>
  <c r="AJ217" i="1" s="1"/>
  <c r="AM215" i="1"/>
  <c r="AN215" i="1" s="1"/>
  <c r="AH215" i="1"/>
  <c r="AI215" i="1" s="1"/>
  <c r="AM212" i="1"/>
  <c r="AN212" i="1" s="1"/>
  <c r="AH213" i="1"/>
  <c r="AI213" i="1" s="1"/>
  <c r="AE211" i="1" s="1"/>
  <c r="AM209" i="1"/>
  <c r="AN209" i="1" s="1"/>
  <c r="AH210" i="1"/>
  <c r="AI210" i="1" s="1"/>
  <c r="AE208" i="1" s="1"/>
  <c r="AM206" i="1"/>
  <c r="AN206" i="1" s="1"/>
  <c r="AH207" i="1"/>
  <c r="AI207" i="1" s="1"/>
  <c r="AE205" i="1" s="1"/>
  <c r="AN146" i="1"/>
  <c r="AM98" i="1"/>
  <c r="AN98" i="1" s="1"/>
  <c r="AJ96" i="1" s="1"/>
  <c r="AH98" i="1"/>
  <c r="AI98" i="1" s="1"/>
  <c r="AE96" i="1" s="1"/>
  <c r="AM93" i="1"/>
  <c r="AN93" i="1" s="1"/>
  <c r="AJ91" i="1" s="1"/>
  <c r="AH93" i="1"/>
  <c r="AI93" i="1" s="1"/>
  <c r="AE91" i="1" s="1"/>
  <c r="AM90" i="1"/>
  <c r="AN90" i="1" s="1"/>
  <c r="AJ88" i="1" s="1"/>
  <c r="AH90" i="1"/>
  <c r="AI90" i="1" s="1"/>
  <c r="AE88" i="1" s="1"/>
  <c r="AM74" i="1"/>
  <c r="AN74" i="1" s="1"/>
  <c r="AH74" i="1"/>
  <c r="AI74" i="1" s="1"/>
  <c r="AM70" i="1"/>
  <c r="AN70" i="1" s="1"/>
  <c r="AH70" i="1"/>
  <c r="AI70" i="1" s="1"/>
  <c r="AH47" i="1"/>
  <c r="AI47" i="1" s="1"/>
  <c r="AE47" i="1" s="1"/>
  <c r="AM47" i="1"/>
  <c r="AN47" i="1" s="1"/>
  <c r="AJ47" i="1" s="1"/>
  <c r="AH252" i="1" l="1"/>
  <c r="AI252" i="1" s="1"/>
  <c r="AM253" i="1"/>
  <c r="AN253" i="1" s="1"/>
  <c r="AJ250" i="1" s="1"/>
  <c r="AH249" i="1"/>
  <c r="AI249" i="1" s="1"/>
  <c r="AE247" i="1" s="1"/>
  <c r="AM249" i="1"/>
  <c r="AN249" i="1" s="1"/>
  <c r="AJ247" i="1" s="1"/>
  <c r="AH246" i="1"/>
  <c r="AI246" i="1" s="1"/>
  <c r="AE244" i="1" s="1"/>
  <c r="AM246" i="1"/>
  <c r="AN246" i="1" s="1"/>
  <c r="AJ244" i="1" s="1"/>
  <c r="AH243" i="1"/>
  <c r="AI243" i="1" s="1"/>
  <c r="AE241" i="1" s="1"/>
  <c r="AM243" i="1"/>
  <c r="AN243" i="1" s="1"/>
  <c r="AJ241" i="1" s="1"/>
  <c r="AH240" i="1"/>
  <c r="AI240" i="1" s="1"/>
  <c r="AE238" i="1" s="1"/>
  <c r="AM240" i="1"/>
  <c r="AN240" i="1" s="1"/>
  <c r="AJ238" i="1" s="1"/>
  <c r="AH236" i="1"/>
  <c r="AI236" i="1" s="1"/>
  <c r="AM236" i="1"/>
  <c r="AN236" i="1" s="1"/>
  <c r="AH315" i="1"/>
  <c r="AI315" i="1" s="1"/>
  <c r="AE312" i="1" s="1"/>
  <c r="AM315" i="1"/>
  <c r="AN315" i="1" s="1"/>
  <c r="AJ312" i="1" s="1"/>
  <c r="AH216" i="1"/>
  <c r="AI216" i="1" s="1"/>
  <c r="AE214" i="1" s="1"/>
  <c r="AM216" i="1"/>
  <c r="AN216" i="1" s="1"/>
  <c r="AJ214" i="1" s="1"/>
  <c r="AM213" i="1"/>
  <c r="AN213" i="1" s="1"/>
  <c r="AJ211" i="1" s="1"/>
  <c r="AM210" i="1"/>
  <c r="AN210" i="1" s="1"/>
  <c r="AJ208" i="1" s="1"/>
  <c r="AM207" i="1"/>
  <c r="AN207" i="1" s="1"/>
  <c r="AJ205" i="1" s="1"/>
  <c r="AM75" i="1"/>
  <c r="AN75" i="1" s="1"/>
  <c r="AJ72" i="1" s="1"/>
  <c r="AH75" i="1"/>
  <c r="AI75" i="1" s="1"/>
  <c r="AE72" i="1" s="1"/>
  <c r="AM71" i="1"/>
  <c r="AN71" i="1" s="1"/>
  <c r="AJ68" i="1" s="1"/>
  <c r="AH71" i="1"/>
  <c r="AI71" i="1" s="1"/>
  <c r="AE68" i="1" s="1"/>
  <c r="AF44" i="1"/>
  <c r="AG44" i="1"/>
  <c r="AK44" i="1"/>
  <c r="AL44" i="1"/>
  <c r="AL43" i="1"/>
  <c r="AK43" i="1"/>
  <c r="AG43" i="1"/>
  <c r="AF43" i="1"/>
  <c r="M43" i="1"/>
  <c r="AL42" i="1"/>
  <c r="AK42" i="1"/>
  <c r="AG42" i="1"/>
  <c r="AF42" i="1"/>
  <c r="M42" i="1"/>
  <c r="AL41" i="1"/>
  <c r="AK41" i="1"/>
  <c r="AG41" i="1"/>
  <c r="AF41" i="1"/>
  <c r="AL40" i="1"/>
  <c r="AK40" i="1"/>
  <c r="AG40" i="1"/>
  <c r="AF40" i="1"/>
  <c r="M40" i="1"/>
  <c r="AH253" i="1" l="1"/>
  <c r="AI253" i="1" s="1"/>
  <c r="AE250" i="1" s="1"/>
  <c r="AM237" i="1"/>
  <c r="AN237" i="1" s="1"/>
  <c r="AJ234" i="1" s="1"/>
  <c r="AH237" i="1"/>
  <c r="AI237" i="1" s="1"/>
  <c r="AE234" i="1" s="1"/>
  <c r="AM43" i="1"/>
  <c r="AN43" i="1" s="1"/>
  <c r="AJ43" i="1" s="1"/>
  <c r="AK37" i="1" l="1"/>
  <c r="AG37" i="1"/>
  <c r="AF37" i="1"/>
  <c r="Y37" i="1"/>
  <c r="AL37" i="1" s="1"/>
  <c r="AK36" i="1"/>
  <c r="AG36" i="1"/>
  <c r="AF36" i="1"/>
  <c r="Y36" i="1"/>
  <c r="AL36" i="1" s="1"/>
  <c r="AK35" i="1"/>
  <c r="AG35" i="1"/>
  <c r="AF35" i="1"/>
  <c r="Y35" i="1"/>
  <c r="AL35" i="1" s="1"/>
  <c r="V35" i="1"/>
  <c r="T35" i="1"/>
  <c r="M35" i="1"/>
  <c r="AK34" i="1"/>
  <c r="AG34" i="1"/>
  <c r="AF34" i="1"/>
  <c r="Y34" i="1"/>
  <c r="AL34" i="1" s="1"/>
  <c r="AK33" i="1"/>
  <c r="AG33" i="1"/>
  <c r="AF33" i="1"/>
  <c r="Y33" i="1"/>
  <c r="AL33" i="1" s="1"/>
  <c r="AK32" i="1"/>
  <c r="AG32" i="1"/>
  <c r="AF32" i="1"/>
  <c r="Y32" i="1"/>
  <c r="AL32" i="1" s="1"/>
  <c r="V32" i="1"/>
  <c r="T32" i="1"/>
  <c r="M32" i="1"/>
  <c r="AK31" i="1"/>
  <c r="AG31" i="1"/>
  <c r="AF31" i="1"/>
  <c r="Y31" i="1"/>
  <c r="AL31" i="1" s="1"/>
  <c r="AK30" i="1"/>
  <c r="AG30" i="1"/>
  <c r="AF30" i="1"/>
  <c r="Y30" i="1"/>
  <c r="AL30" i="1" s="1"/>
  <c r="AK29" i="1"/>
  <c r="AG29" i="1"/>
  <c r="AF29" i="1"/>
  <c r="Y29" i="1"/>
  <c r="AL29" i="1" s="1"/>
  <c r="V29" i="1"/>
  <c r="T29" i="1"/>
  <c r="M29" i="1"/>
  <c r="AK26" i="1"/>
  <c r="AG26" i="1"/>
  <c r="AF26" i="1"/>
  <c r="Y26" i="1"/>
  <c r="AL26" i="1" s="1"/>
  <c r="AK25" i="1"/>
  <c r="AG25" i="1"/>
  <c r="AF25" i="1"/>
  <c r="Y25" i="1"/>
  <c r="AL25" i="1" s="1"/>
  <c r="AK24" i="1"/>
  <c r="AG24" i="1"/>
  <c r="AF24" i="1"/>
  <c r="Y24" i="1"/>
  <c r="AL24" i="1" s="1"/>
  <c r="V24" i="1"/>
  <c r="T24" i="1"/>
  <c r="M24" i="1"/>
  <c r="AM36" i="1" l="1"/>
  <c r="AM29" i="1"/>
  <c r="AN29" i="1" s="1"/>
  <c r="AH29" i="1"/>
  <c r="AI29" i="1" s="1"/>
  <c r="AM162" i="1"/>
  <c r="AN162" i="1" s="1"/>
  <c r="AM24" i="1"/>
  <c r="AN24" i="1" s="1"/>
  <c r="AM25" i="1" s="1"/>
  <c r="AN25" i="1" s="1"/>
  <c r="AH32" i="1"/>
  <c r="AI32" i="1" s="1"/>
  <c r="AM32" i="1"/>
  <c r="AN32" i="1" s="1"/>
  <c r="AH24" i="1"/>
  <c r="AI24" i="1" s="1"/>
  <c r="AN30" i="1" l="1"/>
  <c r="AM33" i="1"/>
  <c r="AN33" i="1" s="1"/>
  <c r="AH33" i="1"/>
  <c r="AI33" i="1" s="1"/>
  <c r="AH30" i="1"/>
  <c r="AI30" i="1" s="1"/>
  <c r="AH165" i="1" s="1"/>
  <c r="AI165" i="1" s="1"/>
  <c r="AH162" i="1"/>
  <c r="AI162" i="1" s="1"/>
  <c r="AH25" i="1"/>
  <c r="AI25" i="1" s="1"/>
  <c r="AM26" i="1"/>
  <c r="AN26" i="1" s="1"/>
  <c r="AM163" i="1" l="1"/>
  <c r="AN163" i="1" s="1"/>
  <c r="AJ161" i="1" s="1"/>
  <c r="AM31" i="1"/>
  <c r="AN31" i="1" s="1"/>
  <c r="AM165" i="1"/>
  <c r="AN165" i="1" s="1"/>
  <c r="AJ24" i="1"/>
  <c r="AM160" i="1"/>
  <c r="AM34" i="1"/>
  <c r="AN34" i="1" s="1"/>
  <c r="AJ32" i="1" s="1"/>
  <c r="AH34" i="1"/>
  <c r="AI34" i="1" s="1"/>
  <c r="AE32" i="1" s="1"/>
  <c r="AH31" i="1"/>
  <c r="AI31" i="1" s="1"/>
  <c r="AH26" i="1"/>
  <c r="AI26" i="1" s="1"/>
  <c r="AH163" i="1" l="1"/>
  <c r="AI163" i="1" s="1"/>
  <c r="AE161" i="1" s="1"/>
  <c r="AE29" i="1"/>
  <c r="AH166" i="1"/>
  <c r="AI166" i="1" s="1"/>
  <c r="AE164" i="1" s="1"/>
  <c r="AJ29" i="1"/>
  <c r="AM166" i="1"/>
  <c r="AN166" i="1" s="1"/>
  <c r="AJ164" i="1" s="1"/>
  <c r="AE24" i="1"/>
  <c r="AH160" i="1"/>
  <c r="AK23" i="1"/>
  <c r="AG23" i="1"/>
  <c r="AF23" i="1"/>
  <c r="Y23" i="1"/>
  <c r="AL23" i="1" s="1"/>
  <c r="V23" i="1"/>
  <c r="T23" i="1"/>
  <c r="M23" i="1"/>
  <c r="AK22" i="1"/>
  <c r="AG22" i="1"/>
  <c r="AF22" i="1"/>
  <c r="Y22" i="1"/>
  <c r="AL22" i="1" s="1"/>
  <c r="AK21" i="1"/>
  <c r="AG21" i="1"/>
  <c r="AF21" i="1"/>
  <c r="Y21" i="1"/>
  <c r="AL21" i="1" s="1"/>
  <c r="V21" i="1"/>
  <c r="T21" i="1"/>
  <c r="M21" i="1"/>
  <c r="AK20" i="1"/>
  <c r="AG20" i="1"/>
  <c r="AF20" i="1"/>
  <c r="Y20" i="1"/>
  <c r="AL20" i="1" s="1"/>
  <c r="V20" i="1"/>
  <c r="AM194" i="1" s="1"/>
  <c r="AN194" i="1" s="1"/>
  <c r="T20" i="1"/>
  <c r="AH194" i="1" s="1"/>
  <c r="AI194" i="1" s="1"/>
  <c r="M20" i="1"/>
  <c r="AK19" i="1"/>
  <c r="AG19" i="1"/>
  <c r="AF19" i="1"/>
  <c r="Y19" i="1"/>
  <c r="AL19" i="1" s="1"/>
  <c r="V19" i="1"/>
  <c r="AM152" i="1" s="1"/>
  <c r="AN152" i="1" s="1"/>
  <c r="T19" i="1"/>
  <c r="AH152" i="1" s="1"/>
  <c r="AI152" i="1" s="1"/>
  <c r="M19" i="1"/>
  <c r="AK18" i="1"/>
  <c r="AG18" i="1"/>
  <c r="AF18" i="1"/>
  <c r="Y18" i="1"/>
  <c r="AL18" i="1" s="1"/>
  <c r="V18" i="1"/>
  <c r="T18" i="1"/>
  <c r="M18" i="1"/>
  <c r="AK17" i="1"/>
  <c r="AG17" i="1"/>
  <c r="AF17" i="1"/>
  <c r="Y17" i="1"/>
  <c r="AL17" i="1" s="1"/>
  <c r="V17" i="1"/>
  <c r="AM191" i="1" s="1"/>
  <c r="AN191" i="1" s="1"/>
  <c r="T17" i="1"/>
  <c r="M17" i="1"/>
  <c r="AK16" i="1"/>
  <c r="AG16" i="1"/>
  <c r="AF16" i="1"/>
  <c r="Y16" i="1"/>
  <c r="AL16" i="1" s="1"/>
  <c r="V16" i="1"/>
  <c r="T16" i="1"/>
  <c r="M16" i="1"/>
  <c r="AH117" i="1" l="1"/>
  <c r="AI117" i="1" s="1"/>
  <c r="AH119" i="1"/>
  <c r="AH118" i="1"/>
  <c r="AM119" i="1"/>
  <c r="AM117" i="1"/>
  <c r="AN117" i="1" s="1"/>
  <c r="AM118" i="1"/>
  <c r="AH532" i="1"/>
  <c r="AI532" i="1" s="1"/>
  <c r="AH533" i="1"/>
  <c r="AH534" i="1"/>
  <c r="AM532" i="1"/>
  <c r="AN532" i="1" s="1"/>
  <c r="AM533" i="1"/>
  <c r="AM534" i="1"/>
  <c r="AH529" i="1"/>
  <c r="AI529" i="1" s="1"/>
  <c r="AH530" i="1"/>
  <c r="AH531" i="1"/>
  <c r="AM529" i="1"/>
  <c r="AN529" i="1" s="1"/>
  <c r="AM530" i="1"/>
  <c r="AM531" i="1"/>
  <c r="AH475" i="1"/>
  <c r="AI475" i="1" s="1"/>
  <c r="AH526" i="1"/>
  <c r="AI526" i="1" s="1"/>
  <c r="AH527" i="1"/>
  <c r="AH528" i="1"/>
  <c r="AM475" i="1"/>
  <c r="AN475" i="1" s="1"/>
  <c r="AM526" i="1"/>
  <c r="AN526" i="1" s="1"/>
  <c r="AM527" i="1"/>
  <c r="AM528" i="1"/>
  <c r="AH426" i="1"/>
  <c r="AI426" i="1" s="1"/>
  <c r="AH427" i="1"/>
  <c r="AH428" i="1"/>
  <c r="AH459" i="1"/>
  <c r="AI459" i="1" s="1"/>
  <c r="AM426" i="1"/>
  <c r="AN426" i="1" s="1"/>
  <c r="AM427" i="1"/>
  <c r="AM428" i="1"/>
  <c r="AM459" i="1"/>
  <c r="AN459" i="1" s="1"/>
  <c r="AH37" i="1"/>
  <c r="AH191" i="1"/>
  <c r="AI191" i="1" s="1"/>
  <c r="AH35" i="1"/>
  <c r="AI35" i="1" s="1"/>
  <c r="AH149" i="1"/>
  <c r="AI149" i="1" s="1"/>
  <c r="AM35" i="1"/>
  <c r="AN35" i="1" s="1"/>
  <c r="AN36" i="1" s="1"/>
  <c r="AM149" i="1"/>
  <c r="AN149" i="1" s="1"/>
  <c r="AH17" i="1"/>
  <c r="AI17" i="1" s="1"/>
  <c r="AH21" i="1"/>
  <c r="AI21" i="1" s="1"/>
  <c r="AH196" i="1" s="1"/>
  <c r="AM17" i="1"/>
  <c r="AN17" i="1" s="1"/>
  <c r="AM192" i="1" s="1"/>
  <c r="AN192" i="1" s="1"/>
  <c r="AH23" i="1"/>
  <c r="AI23" i="1" s="1"/>
  <c r="AE23" i="1" s="1"/>
  <c r="AH19" i="1"/>
  <c r="AI19" i="1" s="1"/>
  <c r="AH477" i="1" s="1"/>
  <c r="AM19" i="1"/>
  <c r="AN19" i="1" s="1"/>
  <c r="AM477" i="1" s="1"/>
  <c r="AM23" i="1"/>
  <c r="AN23" i="1" s="1"/>
  <c r="AJ23" i="1" s="1"/>
  <c r="AM21" i="1"/>
  <c r="AN21" i="1" s="1"/>
  <c r="AM196" i="1" s="1"/>
  <c r="AN118" i="1" l="1"/>
  <c r="AN119" i="1" s="1"/>
  <c r="AJ117" i="1" s="1"/>
  <c r="AI118" i="1"/>
  <c r="AI119" i="1" s="1"/>
  <c r="AE117" i="1" s="1"/>
  <c r="AN533" i="1"/>
  <c r="AN534" i="1" s="1"/>
  <c r="AJ532" i="1" s="1"/>
  <c r="AI533" i="1"/>
  <c r="AI534" i="1" s="1"/>
  <c r="AE532" i="1" s="1"/>
  <c r="AN530" i="1"/>
  <c r="AN531" i="1" s="1"/>
  <c r="AJ529" i="1" s="1"/>
  <c r="AI530" i="1"/>
  <c r="AI531" i="1" s="1"/>
  <c r="AE529" i="1" s="1"/>
  <c r="AN527" i="1"/>
  <c r="AN528" i="1" s="1"/>
  <c r="AJ526" i="1" s="1"/>
  <c r="AI527" i="1"/>
  <c r="AI528" i="1" s="1"/>
  <c r="AE526" i="1" s="1"/>
  <c r="AN427" i="1"/>
  <c r="AN428" i="1" s="1"/>
  <c r="AJ426" i="1" s="1"/>
  <c r="AE459" i="1"/>
  <c r="AJ459" i="1"/>
  <c r="AI427" i="1"/>
  <c r="AI428" i="1" s="1"/>
  <c r="AE426" i="1" s="1"/>
  <c r="AJ191" i="1"/>
  <c r="AE17" i="1"/>
  <c r="AH192" i="1"/>
  <c r="AI192" i="1" s="1"/>
  <c r="AJ19" i="1"/>
  <c r="AM153" i="1"/>
  <c r="AN153" i="1" s="1"/>
  <c r="AE19" i="1"/>
  <c r="AH153" i="1"/>
  <c r="AI153" i="1" s="1"/>
  <c r="AJ17" i="1"/>
  <c r="AM37" i="1"/>
  <c r="AN37" i="1" s="1"/>
  <c r="AJ35" i="1" s="1"/>
  <c r="M9" i="1"/>
  <c r="AE191" i="1" l="1"/>
  <c r="T11" i="1"/>
  <c r="T13" i="1"/>
  <c r="T9" i="1"/>
  <c r="M11" i="1"/>
  <c r="M13" i="1"/>
  <c r="Y9" i="1"/>
  <c r="Y10" i="1"/>
  <c r="Y11" i="1"/>
  <c r="Y12" i="1"/>
  <c r="Y13" i="1"/>
  <c r="Y14" i="1"/>
  <c r="Y15" i="1"/>
  <c r="AH123" i="1" l="1"/>
  <c r="AI123" i="1" s="1"/>
  <c r="AI108" i="1"/>
  <c r="AH466" i="1"/>
  <c r="AI466" i="1" s="1"/>
  <c r="AH517" i="1"/>
  <c r="AI517" i="1" s="1"/>
  <c r="AH518" i="1"/>
  <c r="AH519" i="1"/>
  <c r="AH434" i="1"/>
  <c r="AI434" i="1" s="1"/>
  <c r="AE434" i="1" s="1"/>
  <c r="AH435" i="1"/>
  <c r="AI435" i="1" s="1"/>
  <c r="AI436" i="1" s="1"/>
  <c r="AE435" i="1" s="1"/>
  <c r="AH437" i="1"/>
  <c r="AI437" i="1" s="1"/>
  <c r="AI438" i="1" s="1"/>
  <c r="AE437" i="1" s="1"/>
  <c r="AH450" i="1"/>
  <c r="AI450" i="1" s="1"/>
  <c r="AH254" i="1"/>
  <c r="AI254" i="1" s="1"/>
  <c r="AH417" i="1"/>
  <c r="AI417" i="1" s="1"/>
  <c r="AH418" i="1"/>
  <c r="AH419" i="1"/>
  <c r="AH183" i="1"/>
  <c r="AI183" i="1" s="1"/>
  <c r="AH224" i="1"/>
  <c r="AI224" i="1" s="1"/>
  <c r="AH321" i="1"/>
  <c r="AI321" i="1" s="1"/>
  <c r="AH18" i="1"/>
  <c r="AI18" i="1" s="1"/>
  <c r="AH193" i="1" s="1"/>
  <c r="AI193" i="1" s="1"/>
  <c r="AH226" i="1"/>
  <c r="AI226" i="1" s="1"/>
  <c r="AH20" i="1"/>
  <c r="AI20" i="1" s="1"/>
  <c r="AH187" i="1"/>
  <c r="AI187" i="1" s="1"/>
  <c r="AH76" i="1"/>
  <c r="AI76" i="1" s="1"/>
  <c r="AE76" i="1" s="1"/>
  <c r="AH142" i="1"/>
  <c r="AI142" i="1" s="1"/>
  <c r="AH44" i="1"/>
  <c r="AI44" i="1" s="1"/>
  <c r="AE44" i="1" s="1"/>
  <c r="AH48" i="1"/>
  <c r="AI48" i="1" s="1"/>
  <c r="AH45" i="1"/>
  <c r="AI45" i="1" s="1"/>
  <c r="AE45" i="1" s="1"/>
  <c r="AH16" i="1"/>
  <c r="AI16" i="1" s="1"/>
  <c r="AH43" i="1"/>
  <c r="AI43" i="1" s="1"/>
  <c r="AE43" i="1" s="1"/>
  <c r="AH40" i="1"/>
  <c r="AI40" i="1" s="1"/>
  <c r="AE40" i="1" s="1"/>
  <c r="AH42" i="1"/>
  <c r="AI42" i="1" s="1"/>
  <c r="AE42" i="1" s="1"/>
  <c r="AH41" i="1"/>
  <c r="AI41" i="1" s="1"/>
  <c r="AE41" i="1" s="1"/>
  <c r="AL10" i="1"/>
  <c r="AL11" i="1"/>
  <c r="AL12" i="1"/>
  <c r="AL13" i="1"/>
  <c r="AL14" i="1"/>
  <c r="AL15" i="1"/>
  <c r="AL9" i="1"/>
  <c r="AK10" i="1"/>
  <c r="AK11" i="1"/>
  <c r="AK12" i="1"/>
  <c r="AK13" i="1"/>
  <c r="AK14" i="1"/>
  <c r="AK15" i="1"/>
  <c r="AK9" i="1"/>
  <c r="AG10" i="1"/>
  <c r="AG11" i="1"/>
  <c r="AG12" i="1"/>
  <c r="AG13" i="1"/>
  <c r="AG14" i="1"/>
  <c r="AG15" i="1"/>
  <c r="AG9" i="1"/>
  <c r="AF10" i="1"/>
  <c r="AF11" i="1"/>
  <c r="AF12" i="1"/>
  <c r="AF13" i="1"/>
  <c r="AF14" i="1"/>
  <c r="AF15" i="1"/>
  <c r="AF9" i="1"/>
  <c r="V11" i="1"/>
  <c r="AM226" i="1" s="1"/>
  <c r="AN226" i="1" s="1"/>
  <c r="V13" i="1"/>
  <c r="V9" i="1"/>
  <c r="AI109" i="1" l="1"/>
  <c r="AI110" i="1" s="1"/>
  <c r="AE108" i="1" s="1"/>
  <c r="AN108" i="1"/>
  <c r="AM109" i="1" s="1"/>
  <c r="AM123" i="1"/>
  <c r="AN123" i="1" s="1"/>
  <c r="AE18" i="1"/>
  <c r="AM466" i="1"/>
  <c r="AN466" i="1" s="1"/>
  <c r="AM517" i="1"/>
  <c r="AN517" i="1" s="1"/>
  <c r="AM518" i="1"/>
  <c r="AM519" i="1"/>
  <c r="AI518" i="1"/>
  <c r="AI519" i="1" s="1"/>
  <c r="AE517" i="1" s="1"/>
  <c r="AH460" i="1"/>
  <c r="AI460" i="1" s="1"/>
  <c r="AH476" i="1"/>
  <c r="AI476" i="1" s="1"/>
  <c r="AI477" i="1" s="1"/>
  <c r="AE475" i="1" s="1"/>
  <c r="AH458" i="1"/>
  <c r="AH474" i="1"/>
  <c r="AM434" i="1"/>
  <c r="AN434" i="1" s="1"/>
  <c r="AJ434" i="1" s="1"/>
  <c r="AM435" i="1"/>
  <c r="AN435" i="1" s="1"/>
  <c r="AN436" i="1" s="1"/>
  <c r="AJ435" i="1" s="1"/>
  <c r="AM437" i="1"/>
  <c r="AN437" i="1" s="1"/>
  <c r="AN438" i="1" s="1"/>
  <c r="AJ437" i="1" s="1"/>
  <c r="AM450" i="1"/>
  <c r="AN450" i="1" s="1"/>
  <c r="AM254" i="1"/>
  <c r="AN254" i="1" s="1"/>
  <c r="AM417" i="1"/>
  <c r="AN417" i="1" s="1"/>
  <c r="AM418" i="1"/>
  <c r="AM419" i="1"/>
  <c r="AI418" i="1"/>
  <c r="AI419" i="1" s="1"/>
  <c r="AE417" i="1" s="1"/>
  <c r="AM183" i="1"/>
  <c r="AN183" i="1" s="1"/>
  <c r="AM321" i="1"/>
  <c r="AN321" i="1" s="1"/>
  <c r="AM224" i="1"/>
  <c r="AN224" i="1" s="1"/>
  <c r="AM44" i="1"/>
  <c r="AN44" i="1" s="1"/>
  <c r="AJ44" i="1" s="1"/>
  <c r="AM187" i="1"/>
  <c r="AN187" i="1" s="1"/>
  <c r="AE20" i="1"/>
  <c r="AH195" i="1"/>
  <c r="AI195" i="1" s="1"/>
  <c r="AI196" i="1" s="1"/>
  <c r="AE194" i="1" s="1"/>
  <c r="AM142" i="1"/>
  <c r="AN142" i="1" s="1"/>
  <c r="AM105" i="1"/>
  <c r="AN105" i="1" s="1"/>
  <c r="AM76" i="1"/>
  <c r="AN76" i="1" s="1"/>
  <c r="AJ76" i="1" s="1"/>
  <c r="AE16" i="1"/>
  <c r="AH150" i="1"/>
  <c r="AI150" i="1" s="1"/>
  <c r="AM48" i="1"/>
  <c r="AN48" i="1" s="1"/>
  <c r="AM45" i="1"/>
  <c r="AN45" i="1" s="1"/>
  <c r="AJ45" i="1" s="1"/>
  <c r="AH36" i="1"/>
  <c r="AI36" i="1" s="1"/>
  <c r="AI37" i="1" s="1"/>
  <c r="AE35" i="1" s="1"/>
  <c r="AM20" i="1"/>
  <c r="AN20" i="1" s="1"/>
  <c r="AM195" i="1" s="1"/>
  <c r="AN195" i="1" s="1"/>
  <c r="AN196" i="1" s="1"/>
  <c r="AJ194" i="1" s="1"/>
  <c r="AM18" i="1"/>
  <c r="AN18" i="1" s="1"/>
  <c r="AM42" i="1"/>
  <c r="AN42" i="1" s="1"/>
  <c r="AJ42" i="1" s="1"/>
  <c r="AM16" i="1"/>
  <c r="AN16" i="1" s="1"/>
  <c r="AM40" i="1"/>
  <c r="AN40" i="1" s="1"/>
  <c r="AJ40" i="1" s="1"/>
  <c r="AM41" i="1"/>
  <c r="AN41" i="1" s="1"/>
  <c r="AJ41" i="1" s="1"/>
  <c r="AM13" i="1"/>
  <c r="AH11" i="1"/>
  <c r="AI170" i="1" s="1"/>
  <c r="AM11" i="1"/>
  <c r="AM170" i="1" s="1"/>
  <c r="AN170" i="1" s="1"/>
  <c r="AH13" i="1"/>
  <c r="AM9" i="1"/>
  <c r="AM558" i="1" s="1"/>
  <c r="AN558" i="1" s="1"/>
  <c r="AH9" i="1"/>
  <c r="AH558" i="1" s="1"/>
  <c r="AI558" i="1" s="1"/>
  <c r="AM181" i="1" l="1"/>
  <c r="AN181" i="1" s="1"/>
  <c r="AM178" i="1"/>
  <c r="AN178" i="1" s="1"/>
  <c r="AM176" i="1"/>
  <c r="AN176" i="1" s="1"/>
  <c r="AJ175" i="1" s="1"/>
  <c r="AI173" i="1"/>
  <c r="AH168" i="1"/>
  <c r="AI168" i="1" s="1"/>
  <c r="AE167" i="1" s="1"/>
  <c r="AM173" i="1"/>
  <c r="AN173" i="1" s="1"/>
  <c r="AM168" i="1"/>
  <c r="AN168" i="1" s="1"/>
  <c r="AJ167" i="1" s="1"/>
  <c r="AN109" i="1"/>
  <c r="AN518" i="1"/>
  <c r="AN519" i="1" s="1"/>
  <c r="AJ517" i="1" s="1"/>
  <c r="AM460" i="1"/>
  <c r="AN460" i="1" s="1"/>
  <c r="AM476" i="1"/>
  <c r="AN476" i="1" s="1"/>
  <c r="AN477" i="1" s="1"/>
  <c r="AJ475" i="1" s="1"/>
  <c r="AM458" i="1"/>
  <c r="AM474" i="1"/>
  <c r="AN418" i="1"/>
  <c r="AN419" i="1" s="1"/>
  <c r="AJ417" i="1" s="1"/>
  <c r="AJ18" i="1"/>
  <c r="AM193" i="1"/>
  <c r="AN193" i="1" s="1"/>
  <c r="AJ16" i="1"/>
  <c r="AM150" i="1"/>
  <c r="AN150" i="1" s="1"/>
  <c r="AJ20" i="1"/>
  <c r="AM154" i="1"/>
  <c r="AN154" i="1" s="1"/>
  <c r="AJ152" i="1" s="1"/>
  <c r="AN13" i="1"/>
  <c r="AN11" i="1"/>
  <c r="AM227" i="1" s="1"/>
  <c r="AN227" i="1" s="1"/>
  <c r="AJ226" i="1" s="1"/>
  <c r="AI11" i="1"/>
  <c r="AH227" i="1" s="1"/>
  <c r="AI227" i="1" s="1"/>
  <c r="AE226" i="1" s="1"/>
  <c r="AI13" i="1"/>
  <c r="AN9" i="1"/>
  <c r="AI9" i="1"/>
  <c r="AM110" i="1" l="1"/>
  <c r="AN110" i="1" s="1"/>
  <c r="AJ108" i="1" s="1"/>
  <c r="AH467" i="1"/>
  <c r="AI467" i="1" s="1"/>
  <c r="AH124" i="1"/>
  <c r="AI124" i="1" s="1"/>
  <c r="AE123" i="1" s="1"/>
  <c r="AM467" i="1"/>
  <c r="AN467" i="1" s="1"/>
  <c r="AM124" i="1"/>
  <c r="AN124" i="1" s="1"/>
  <c r="AJ123" i="1" s="1"/>
  <c r="AH455" i="1"/>
  <c r="AH471" i="1"/>
  <c r="AM455" i="1"/>
  <c r="AM471" i="1"/>
  <c r="AH255" i="1"/>
  <c r="AI255" i="1" s="1"/>
  <c r="AH451" i="1"/>
  <c r="AI451" i="1" s="1"/>
  <c r="AM255" i="1"/>
  <c r="AN255" i="1" s="1"/>
  <c r="AM451" i="1"/>
  <c r="AN451" i="1" s="1"/>
  <c r="AH225" i="1"/>
  <c r="AI225" i="1" s="1"/>
  <c r="AE224" i="1" s="1"/>
  <c r="AH322" i="1"/>
  <c r="AI322" i="1" s="1"/>
  <c r="AM184" i="1"/>
  <c r="AN184" i="1" s="1"/>
  <c r="AM322" i="1"/>
  <c r="AN322" i="1" s="1"/>
  <c r="AM225" i="1"/>
  <c r="AN225" i="1" s="1"/>
  <c r="AJ224" i="1" s="1"/>
  <c r="AH143" i="1"/>
  <c r="AI143" i="1" s="1"/>
  <c r="AH184" i="1"/>
  <c r="AI184" i="1" s="1"/>
  <c r="AH14" i="1"/>
  <c r="AI14" i="1" s="1"/>
  <c r="AH188" i="1"/>
  <c r="AI188" i="1" s="1"/>
  <c r="AH12" i="1"/>
  <c r="AH186" i="1"/>
  <c r="AM12" i="1"/>
  <c r="AM186" i="1"/>
  <c r="AM14" i="1"/>
  <c r="AN14" i="1" s="1"/>
  <c r="AM188" i="1"/>
  <c r="AN188" i="1" s="1"/>
  <c r="AM143" i="1"/>
  <c r="AN143" i="1" s="1"/>
  <c r="AM106" i="1"/>
  <c r="AN106" i="1" s="1"/>
  <c r="AH10" i="1"/>
  <c r="AH49" i="1"/>
  <c r="AI49" i="1" s="1"/>
  <c r="AM10" i="1"/>
  <c r="AM49" i="1"/>
  <c r="AN49" i="1" s="1"/>
  <c r="AM182" i="1" l="1"/>
  <c r="AN182" i="1" s="1"/>
  <c r="AJ180" i="1" s="1"/>
  <c r="AM179" i="1"/>
  <c r="AN179" i="1" s="1"/>
  <c r="AJ177" i="1" s="1"/>
  <c r="AI12" i="1"/>
  <c r="AH470" i="1" s="1"/>
  <c r="AI470" i="1" s="1"/>
  <c r="AI471" i="1" s="1"/>
  <c r="AE469" i="1" s="1"/>
  <c r="AH171" i="1"/>
  <c r="AI171" i="1" s="1"/>
  <c r="AE169" i="1" s="1"/>
  <c r="AN12" i="1"/>
  <c r="AM470" i="1" s="1"/>
  <c r="AN470" i="1" s="1"/>
  <c r="AN471" i="1" s="1"/>
  <c r="AJ469" i="1" s="1"/>
  <c r="AM171" i="1"/>
  <c r="AN171" i="1" s="1"/>
  <c r="AJ169" i="1" s="1"/>
  <c r="AN10" i="1"/>
  <c r="AM185" i="1" s="1"/>
  <c r="AN185" i="1" s="1"/>
  <c r="AN186" i="1" s="1"/>
  <c r="AJ183" i="1" s="1"/>
  <c r="AM174" i="1"/>
  <c r="AN174" i="1" s="1"/>
  <c r="AJ172" i="1" s="1"/>
  <c r="AI10" i="1"/>
  <c r="AH468" i="1" s="1"/>
  <c r="AI468" i="1" s="1"/>
  <c r="AE466" i="1" s="1"/>
  <c r="AI174" i="1"/>
  <c r="AE172" i="1" s="1"/>
  <c r="AH454" i="1"/>
  <c r="AI454" i="1" s="1"/>
  <c r="AI455" i="1" s="1"/>
  <c r="AE453" i="1" s="1"/>
  <c r="AH148" i="1"/>
  <c r="AH189" i="1"/>
  <c r="AI189" i="1" s="1"/>
  <c r="AM148" i="1"/>
  <c r="AM189" i="1"/>
  <c r="AN189" i="1" s="1"/>
  <c r="AM15" i="1"/>
  <c r="AN15" i="1" s="1"/>
  <c r="AM22" i="1"/>
  <c r="AN22" i="1" s="1"/>
  <c r="AH15" i="1"/>
  <c r="AI15" i="1" s="1"/>
  <c r="AH22" i="1"/>
  <c r="AI22" i="1" s="1"/>
  <c r="AH144" i="1" l="1"/>
  <c r="AI144" i="1" s="1"/>
  <c r="AE142" i="1" s="1"/>
  <c r="AH323" i="1"/>
  <c r="AI323" i="1" s="1"/>
  <c r="AE321" i="1" s="1"/>
  <c r="AH147" i="1"/>
  <c r="AI147" i="1" s="1"/>
  <c r="AI148" i="1" s="1"/>
  <c r="AE145" i="1" s="1"/>
  <c r="AE9" i="1"/>
  <c r="AH256" i="1"/>
  <c r="AI256" i="1" s="1"/>
  <c r="AE254" i="1" s="1"/>
  <c r="AM107" i="1"/>
  <c r="AN107" i="1" s="1"/>
  <c r="AJ105" i="1" s="1"/>
  <c r="AH452" i="1"/>
  <c r="AI452" i="1" s="1"/>
  <c r="AE450" i="1" s="1"/>
  <c r="AM147" i="1"/>
  <c r="AN147" i="1" s="1"/>
  <c r="AN148" i="1" s="1"/>
  <c r="AJ145" i="1" s="1"/>
  <c r="AJ11" i="1"/>
  <c r="AM454" i="1"/>
  <c r="AN454" i="1" s="1"/>
  <c r="AN455" i="1" s="1"/>
  <c r="AJ453" i="1" s="1"/>
  <c r="AE11" i="1"/>
  <c r="AH185" i="1"/>
  <c r="AI185" i="1" s="1"/>
  <c r="AI186" i="1" s="1"/>
  <c r="AE183" i="1" s="1"/>
  <c r="AM144" i="1"/>
  <c r="AN144" i="1" s="1"/>
  <c r="AJ142" i="1" s="1"/>
  <c r="AM256" i="1"/>
  <c r="AN256" i="1" s="1"/>
  <c r="AJ254" i="1" s="1"/>
  <c r="AM323" i="1"/>
  <c r="AN323" i="1" s="1"/>
  <c r="AJ321" i="1" s="1"/>
  <c r="AM468" i="1"/>
  <c r="AN468" i="1" s="1"/>
  <c r="AJ466" i="1" s="1"/>
  <c r="AJ9" i="1"/>
  <c r="AM452" i="1"/>
  <c r="AN452" i="1" s="1"/>
  <c r="AJ450" i="1" s="1"/>
  <c r="AH457" i="1"/>
  <c r="AI457" i="1" s="1"/>
  <c r="AI458" i="1" s="1"/>
  <c r="AE456" i="1" s="1"/>
  <c r="AH473" i="1"/>
  <c r="AI473" i="1" s="1"/>
  <c r="AI474" i="1" s="1"/>
  <c r="AE472" i="1" s="1"/>
  <c r="AM457" i="1"/>
  <c r="AN457" i="1" s="1"/>
  <c r="AN458" i="1" s="1"/>
  <c r="AJ456" i="1" s="1"/>
  <c r="AM473" i="1"/>
  <c r="AN473" i="1" s="1"/>
  <c r="AN474" i="1" s="1"/>
  <c r="AJ472" i="1" s="1"/>
  <c r="AE13" i="1"/>
  <c r="AH190" i="1"/>
  <c r="AI190" i="1" s="1"/>
  <c r="AE187" i="1" s="1"/>
  <c r="AJ13" i="1"/>
  <c r="AM190" i="1"/>
  <c r="AN190" i="1" s="1"/>
  <c r="AJ187" i="1" s="1"/>
  <c r="AE21" i="1"/>
  <c r="AH159" i="1"/>
  <c r="AI159" i="1" s="1"/>
  <c r="AI160" i="1" s="1"/>
  <c r="AE155" i="1" s="1"/>
  <c r="AJ21" i="1"/>
  <c r="AM159" i="1"/>
  <c r="AN159" i="1" s="1"/>
  <c r="AN160" i="1" s="1"/>
  <c r="AJ155"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Alexander Hernandez Zorro</author>
    <author>Alexander</author>
  </authors>
  <commentList>
    <comment ref="D7" authorId="0" shapeId="0" xr:uid="{CC045A62-3A34-4114-BE10-AC45939B05FE}">
      <text>
        <r>
          <rPr>
            <sz val="9"/>
            <color indexed="81"/>
            <rFont val="Tahoma"/>
            <family val="2"/>
          </rPr>
          <t xml:space="preserve">Proposito para el cual fue creado el proceso y sus sistemas de gestión implementados
</t>
        </r>
      </text>
    </comment>
    <comment ref="E7" authorId="1" shapeId="0" xr:uid="{5FD9C9DB-7BA5-41AD-AD60-0FFB9DCDF41D}">
      <text>
        <r>
          <rPr>
            <sz val="9"/>
            <color indexed="81"/>
            <rFont val="Tahoma"/>
            <family val="2"/>
          </rPr>
          <t xml:space="preserve">Actividades claves que permiten alcanzar el objetivo del proceso
</t>
        </r>
      </text>
    </comment>
    <comment ref="M7" authorId="0" shapeId="0" xr:uid="{7E42C980-2040-4354-B866-FD694BF6D3A9}">
      <text>
        <r>
          <rPr>
            <sz val="9"/>
            <color indexed="81"/>
            <rFont val="Tahoma"/>
            <family val="2"/>
          </rPr>
          <t>Permite entender la 
forma como se puede manifestar el riesgo</t>
        </r>
      </text>
    </comment>
    <comment ref="N7" authorId="0" shapeId="0" xr:uid="{68321B3C-8C81-4D2F-AFC3-EFC065DAD0C5}">
      <text>
        <r>
          <rPr>
            <sz val="9"/>
            <color indexed="81"/>
            <rFont val="Tahoma"/>
            <family val="2"/>
          </rPr>
          <t>Agrupación de riesgos de acuerdo a sus caracteristicas</t>
        </r>
        <r>
          <rPr>
            <sz val="9"/>
            <color indexed="81"/>
            <rFont val="Tahoma"/>
            <family val="2"/>
          </rPr>
          <t xml:space="preserve">
</t>
        </r>
      </text>
    </comment>
    <comment ref="O7" authorId="1" shapeId="0" xr:uid="{B7D5458B-A315-45C9-866F-995018FCD606}">
      <text>
        <r>
          <rPr>
            <sz val="9"/>
            <color indexed="81"/>
            <rFont val="Tahoma"/>
            <family val="2"/>
          </rPr>
          <t xml:space="preserve">Se asocian los activos de información criticos de acuerdo al inventario de activos de información asociados al proceso
</t>
        </r>
      </text>
    </comment>
    <comment ref="P7" authorId="1" shapeId="0" xr:uid="{CCA5A59C-325C-4E9E-8B51-A71F1DA0E845}">
      <text>
        <r>
          <rPr>
            <sz val="9"/>
            <color indexed="81"/>
            <rFont val="Tahoma"/>
            <family val="2"/>
          </rPr>
          <t xml:space="preserve">Fuentes generadoras del riesgo
</t>
        </r>
      </text>
    </comment>
    <comment ref="Q7" authorId="0" shapeId="0" xr:uid="{DB2DB821-FA3F-48B2-A75A-2577E8A732D2}">
      <text>
        <r>
          <rPr>
            <sz val="9"/>
            <color indexed="81"/>
            <rFont val="Tahoma"/>
            <family val="2"/>
          </rPr>
          <t xml:space="preserve">Agrupación del riesgo de acuerdo al factor generador del riesgo
</t>
        </r>
      </text>
    </comment>
    <comment ref="R7" authorId="1" shapeId="0" xr:uid="{2716193D-4EFB-43FF-B5C7-28532D282EE1}">
      <text>
        <r>
          <rPr>
            <sz val="9"/>
            <color indexed="81"/>
            <rFont val="Tahoma"/>
            <family val="2"/>
          </rPr>
          <t xml:space="preserve">Número de veces que se realiza la actividad al año
</t>
        </r>
      </text>
    </comment>
    <comment ref="S7" authorId="0" shapeId="0" xr:uid="{59A92E8B-EB21-4434-A8B1-3FF1BAE69532}">
      <text>
        <r>
          <rPr>
            <sz val="9"/>
            <color indexed="81"/>
            <rFont val="Tahoma"/>
            <family val="2"/>
          </rPr>
          <t>posibilidad de ocurrencia 
del riesgo sin tener en cuenta controles</t>
        </r>
      </text>
    </comment>
    <comment ref="U7" authorId="0" shapeId="0" xr:uid="{869A5023-7DEA-4FD4-9988-C2CC6007A3A5}">
      <text>
        <r>
          <rPr>
            <sz val="9"/>
            <color indexed="81"/>
            <rFont val="Tahoma"/>
            <family val="2"/>
          </rPr>
          <t>Es la consecuencia económica o reputacional a la cual se ve 
expuesta la organización en caso de materializarse un riesgo sin tener en cuenta controles actuales</t>
        </r>
      </text>
    </comment>
    <comment ref="W7" authorId="0" shapeId="0" xr:uid="{7B7F7224-E04A-4EF3-B936-59EB390A0974}">
      <text>
        <r>
          <rPr>
            <sz val="9"/>
            <color indexed="81"/>
            <rFont val="Tahoma"/>
            <family val="2"/>
          </rPr>
          <t xml:space="preserve">Combinación entre la probabilidad y el impacto
</t>
        </r>
      </text>
    </comment>
    <comment ref="X7" authorId="0" shapeId="0" xr:uid="{C35BFC2C-A715-4A81-9981-B22C6A79B97D}">
      <text>
        <r>
          <rPr>
            <sz val="9"/>
            <color indexed="81"/>
            <rFont val="Tahoma"/>
            <family val="2"/>
          </rPr>
          <t xml:space="preserve">Medida que permite reducir o mitigar el riesgo
</t>
        </r>
      </text>
    </comment>
    <comment ref="Y7" authorId="0" shapeId="0" xr:uid="{B154953C-98A8-4809-9B36-46559CBDA0D2}">
      <text>
        <r>
          <rPr>
            <sz val="9"/>
            <color indexed="81"/>
            <rFont val="Tahoma"/>
            <family val="2"/>
          </rPr>
          <t>Disminución de la probabilidad inherente ante la existencia de Controles Preventivos y Detectivos
Disminución del impacto inherente ante la existencia de Controles Correctivos</t>
        </r>
      </text>
    </comment>
    <comment ref="Z7" authorId="0" shapeId="0" xr:uid="{A4DF085E-B06E-40E0-9FFD-0944E7534A67}">
      <text>
        <r>
          <rPr>
            <b/>
            <sz val="9"/>
            <color indexed="81"/>
            <rFont val="Tahoma"/>
            <family val="2"/>
          </rPr>
          <t>Control preventivo</t>
        </r>
        <r>
          <rPr>
            <sz val="9"/>
            <color indexed="81"/>
            <rFont val="Tahoma"/>
            <family val="2"/>
          </rPr>
          <t xml:space="preserve">: control accionado en la entrada del proceso y antes de que se realice la actividad originadora del riesgo, se busca establecer las condiciones que aseguren el resultado final esperado. 
</t>
        </r>
        <r>
          <rPr>
            <b/>
            <sz val="9"/>
            <color indexed="81"/>
            <rFont val="Tahoma"/>
            <family val="2"/>
          </rPr>
          <t>Control detectivo:</t>
        </r>
        <r>
          <rPr>
            <sz val="9"/>
            <color indexed="81"/>
            <rFont val="Tahoma"/>
            <family val="2"/>
          </rPr>
          <t xml:space="preserve"> control accionado durante la ejecución del proceso. Estos controles detectan el riesgo, pero generan reprocesos.
</t>
        </r>
        <r>
          <rPr>
            <b/>
            <sz val="9"/>
            <color indexed="81"/>
            <rFont val="Tahoma"/>
            <family val="2"/>
          </rPr>
          <t>Control correctivo:</t>
        </r>
        <r>
          <rPr>
            <sz val="9"/>
            <color indexed="81"/>
            <rFont val="Tahoma"/>
            <family val="2"/>
          </rPr>
          <t xml:space="preserve"> control accionado en la salida del proceso y después de que se materializa el riesgo. Estos controles tienen costos implícitos
</t>
        </r>
      </text>
    </comment>
    <comment ref="AA7" authorId="0" shapeId="0" xr:uid="{AD8BFC25-D578-4F1F-A097-377DCAD3B783}">
      <text>
        <r>
          <rPr>
            <b/>
            <sz val="9"/>
            <color indexed="81"/>
            <rFont val="Tahoma"/>
            <family val="2"/>
          </rPr>
          <t xml:space="preserve">Manual: </t>
        </r>
        <r>
          <rPr>
            <sz val="9"/>
            <color indexed="81"/>
            <rFont val="Tahoma"/>
            <family val="2"/>
          </rPr>
          <t xml:space="preserve">Controles que son ejecutados por una persona, tiene implícito el error humano.
</t>
        </r>
        <r>
          <rPr>
            <b/>
            <sz val="9"/>
            <color indexed="81"/>
            <rFont val="Tahoma"/>
            <family val="2"/>
          </rPr>
          <t xml:space="preserve">
Automatizado:</t>
        </r>
        <r>
          <rPr>
            <sz val="9"/>
            <color indexed="81"/>
            <rFont val="Tahoma"/>
            <family val="2"/>
          </rPr>
          <t xml:space="preserve"> Son actividades de 
procesamiento o validación de 
información que se ejecutan por 
un sistema y/o aplicativo de 
manera automática sin la 
intervención de personas para 
su realización.
</t>
        </r>
        <r>
          <rPr>
            <b/>
            <sz val="9"/>
            <color indexed="81"/>
            <rFont val="Tahoma"/>
            <family val="2"/>
          </rPr>
          <t xml:space="preserve">
</t>
        </r>
      </text>
    </comment>
    <comment ref="AB7" authorId="0" shapeId="0" xr:uid="{F1F4F7E6-811C-4959-B7A8-E5A5A9C1C0E0}">
      <text>
        <r>
          <rPr>
            <b/>
            <sz val="9"/>
            <color indexed="81"/>
            <rFont val="Tahoma"/>
            <family val="2"/>
          </rPr>
          <t>Documentado</t>
        </r>
        <r>
          <rPr>
            <sz val="9"/>
            <color indexed="81"/>
            <rFont val="Tahoma"/>
            <family val="2"/>
          </rPr>
          <t xml:space="preserve">
Controles que están documentados en el proceso, ya sea en manuales, 
procedimientos, flujogramas o 
cualquier otro documento propio 
del proceso.
</t>
        </r>
        <r>
          <rPr>
            <b/>
            <sz val="9"/>
            <color indexed="81"/>
            <rFont val="Tahoma"/>
            <family val="2"/>
          </rPr>
          <t>Sin documentar</t>
        </r>
        <r>
          <rPr>
            <sz val="9"/>
            <color indexed="81"/>
            <rFont val="Tahoma"/>
            <family val="2"/>
          </rPr>
          <t xml:space="preserve">
Identifica a los controles que 
pese a que se ejecutan en el 
proceso no se encuentran 
documentados en ningún 
documento propio del proceso .
</t>
        </r>
      </text>
    </comment>
    <comment ref="AC7" authorId="0" shapeId="0" xr:uid="{F24AB076-D37C-4D1D-893E-B84DDD176343}">
      <text>
        <r>
          <rPr>
            <b/>
            <sz val="9"/>
            <color indexed="81"/>
            <rFont val="Tahoma"/>
            <family val="2"/>
          </rPr>
          <t xml:space="preserve">Con registro
</t>
        </r>
        <r>
          <rPr>
            <sz val="9"/>
            <color indexed="81"/>
            <rFont val="Tahoma"/>
            <family val="2"/>
          </rPr>
          <t xml:space="preserve">El control deja un registro 
permite evidencia la ejecución 
del control.
</t>
        </r>
        <r>
          <rPr>
            <b/>
            <sz val="9"/>
            <color indexed="81"/>
            <rFont val="Tahoma"/>
            <family val="2"/>
          </rPr>
          <t>Sin registro</t>
        </r>
        <r>
          <rPr>
            <sz val="9"/>
            <color indexed="81"/>
            <rFont val="Tahoma"/>
            <family val="2"/>
          </rPr>
          <t xml:space="preserve">
El control no deja registro de la 
ejecución del control.</t>
        </r>
      </text>
    </comment>
    <comment ref="AD7" authorId="0" shapeId="0" xr:uid="{3E2D25EF-B827-495E-8538-757F23B4D501}">
      <text>
        <r>
          <rPr>
            <b/>
            <sz val="9"/>
            <color indexed="81"/>
            <rFont val="Tahoma"/>
            <family val="2"/>
          </rPr>
          <t xml:space="preserve">Continuo
</t>
        </r>
        <r>
          <rPr>
            <sz val="9"/>
            <color indexed="81"/>
            <rFont val="Tahoma"/>
            <family val="2"/>
          </rPr>
          <t xml:space="preserve">El control se aplica siempre que 
se realiza la actividad que conlleva el riesgo.
</t>
        </r>
        <r>
          <rPr>
            <b/>
            <sz val="9"/>
            <color indexed="81"/>
            <rFont val="Tahoma"/>
            <family val="2"/>
          </rPr>
          <t xml:space="preserve">Aleatorio
</t>
        </r>
        <r>
          <rPr>
            <sz val="9"/>
            <color indexed="81"/>
            <rFont val="Tahoma"/>
            <family val="2"/>
          </rPr>
          <t>El control se aplica aleatoriamente a la actividad que conlleva el riesgo</t>
        </r>
      </text>
    </comment>
    <comment ref="AE7" authorId="0" shapeId="0" xr:uid="{8A22D9EC-B70F-4819-89D7-495BAEC0FD9E}">
      <text>
        <r>
          <rPr>
            <sz val="9"/>
            <color indexed="81"/>
            <rFont val="Tahoma"/>
            <family val="2"/>
          </rPr>
          <t xml:space="preserve">Posibilidad de ocurrencia 
del riesgo teniendo en cuenta sus controles actuales y efectividad de los mismos
</t>
        </r>
      </text>
    </comment>
    <comment ref="AJ7" authorId="0" shapeId="0" xr:uid="{9F71BB96-73C8-401F-9975-61B3158344E2}">
      <text>
        <r>
          <rPr>
            <sz val="9"/>
            <color indexed="81"/>
            <rFont val="Tahoma"/>
            <family val="2"/>
          </rPr>
          <t xml:space="preserve">Es la consecuencia económica o reputacional a la cual se ve 
expuesta la organización en caso de materializarse teniendo en cuenta sus controles actuales y efectividad de los mismos
</t>
        </r>
      </text>
    </comment>
    <comment ref="AO7" authorId="0" shapeId="0" xr:uid="{74D6D7FF-B7B3-498F-8380-7A9F39B94EF4}">
      <text>
        <r>
          <rPr>
            <sz val="9"/>
            <color indexed="81"/>
            <rFont val="Tahoma"/>
            <family val="2"/>
          </rPr>
          <t>Combinación entre la probabilidad y el impacto</t>
        </r>
      </text>
    </comment>
    <comment ref="AP7" authorId="0" shapeId="0" xr:uid="{A6C48BFA-0BCD-4631-9C1B-85508917814E}">
      <text>
        <r>
          <rPr>
            <b/>
            <sz val="9"/>
            <color indexed="81"/>
            <rFont val="Tahoma"/>
            <family val="2"/>
          </rPr>
          <t xml:space="preserve">Reducir - Transferencia
</t>
        </r>
        <r>
          <rPr>
            <sz val="9"/>
            <color indexed="81"/>
            <rFont val="Tahoma"/>
            <family val="2"/>
          </rPr>
          <t xml:space="preserve">Despues de realizar un analisis, se considera que la mejor estrategía es tercerizar el proceso o trasladar el riesgo a través de seguros o polizas. La responsabilidad economica recae sobre el tercero, pero no se transfiere la responsabilidad sobre el tema reputacional
</t>
        </r>
        <r>
          <rPr>
            <b/>
            <sz val="9"/>
            <color indexed="81"/>
            <rFont val="Tahoma"/>
            <family val="2"/>
          </rPr>
          <t xml:space="preserve">Reducir - Mitigar
</t>
        </r>
        <r>
          <rPr>
            <sz val="9"/>
            <color indexed="81"/>
            <rFont val="Tahoma"/>
            <family val="2"/>
          </rPr>
          <t xml:space="preserve">Despues de realizar un analisis y considerar los niveles de riesgo se implementan acciones que mitiguen el nivel de riesgo. No necesariamente es un control adicional
</t>
        </r>
        <r>
          <rPr>
            <b/>
            <sz val="9"/>
            <color indexed="81"/>
            <rFont val="Tahoma"/>
            <family val="2"/>
          </rPr>
          <t xml:space="preserve">Aceptar
</t>
        </r>
        <r>
          <rPr>
            <sz val="9"/>
            <color indexed="81"/>
            <rFont val="Tahoma"/>
            <family val="2"/>
          </rPr>
          <t>Despues de realizar un analisis y considerar los niveles de riesgo se determina asumir el mismo conociendo los efectos de su posible materialización (Esta desición es solo aplicable para los riesgos en Nivel de Severidad Bajo)</t>
        </r>
        <r>
          <rPr>
            <b/>
            <sz val="9"/>
            <color indexed="81"/>
            <rFont val="Tahoma"/>
            <family val="2"/>
          </rPr>
          <t xml:space="preserve">
Evitar
</t>
        </r>
        <r>
          <rPr>
            <sz val="9"/>
            <color indexed="81"/>
            <rFont val="Tahoma"/>
            <family val="2"/>
          </rPr>
          <t>Despues de realizar un analisis y considerar que el nivel de riesgo es demasiado alto o extremo, se determina NO asumir la actividad que genera este riesgo</t>
        </r>
      </text>
    </comment>
    <comment ref="AQ7" authorId="0" shapeId="0" xr:uid="{09C1CDAB-0212-47F9-ABEA-B5F863636ABA}">
      <text>
        <r>
          <rPr>
            <sz val="9"/>
            <color indexed="81"/>
            <rFont val="Tahoma"/>
            <family val="2"/>
          </rPr>
          <t xml:space="preserve">Argumento de la desición tomada para dar tratamiento al riesgo
</t>
        </r>
      </text>
    </comment>
    <comment ref="AR7" authorId="0" shapeId="0" xr:uid="{90A62FD8-1584-45BE-A219-3A5098B8EEAB}">
      <text>
        <r>
          <rPr>
            <sz val="9"/>
            <color indexed="81"/>
            <rFont val="Tahoma"/>
            <family val="2"/>
          </rPr>
          <t xml:space="preserve">Actividad adicional que se define para ayudar al control existente con el fin de evitar la materialización del riesgo.
</t>
        </r>
      </text>
    </comment>
    <comment ref="AS7" authorId="0" shapeId="0" xr:uid="{C875974B-3686-4805-AB1C-AF211C1B3443}">
      <text>
        <r>
          <rPr>
            <sz val="9"/>
            <color indexed="81"/>
            <rFont val="Tahoma"/>
            <family val="2"/>
          </rPr>
          <t xml:space="preserve">Fecha considerada para comenzar la implementación del plan de acción definido
</t>
        </r>
      </text>
    </comment>
    <comment ref="AT7" authorId="0" shapeId="0" xr:uid="{F1CCB355-4AA5-4CE2-9886-EC278AB549BA}">
      <text>
        <r>
          <rPr>
            <sz val="9"/>
            <color indexed="81"/>
            <rFont val="Tahoma"/>
            <family val="2"/>
          </rPr>
          <t xml:space="preserve">Fecha considerada para terminar la implementación del plan de acción definida
</t>
        </r>
      </text>
    </comment>
    <comment ref="AU7" authorId="0" shapeId="0" xr:uid="{0CEF2D45-AF00-4AE4-8E0B-3E85725B1266}">
      <text>
        <r>
          <rPr>
            <sz val="9"/>
            <color indexed="81"/>
            <rFont val="Tahoma"/>
            <family val="2"/>
          </rPr>
          <t xml:space="preserve">Intervalo de verificación del estado de avance de la implementación del plan de acción y en caso aplicable tomar correctivos que permita alcanzar la implementación del plan de acción
</t>
        </r>
      </text>
    </comment>
    <comment ref="AV7" authorId="0" shapeId="0" xr:uid="{305FAA0A-2C38-4245-8D9F-F41CB9A16AB7}">
      <text>
        <r>
          <rPr>
            <sz val="9"/>
            <color indexed="81"/>
            <rFont val="Tahoma"/>
            <family val="2"/>
          </rPr>
          <t xml:space="preserve">Cargo responsable de implementar el plan de acción definido
</t>
        </r>
      </text>
    </comment>
    <comment ref="F8" authorId="0" shapeId="0" xr:uid="{00000000-0006-0000-0000-000001000000}">
      <text>
        <r>
          <rPr>
            <i/>
            <sz val="9"/>
            <color indexed="81"/>
            <rFont val="Tahoma"/>
            <family val="2"/>
          </rPr>
          <t xml:space="preserve">Impacto: </t>
        </r>
        <r>
          <rPr>
            <sz val="9"/>
            <color indexed="81"/>
            <rFont val="Tahoma"/>
            <family val="2"/>
          </rPr>
          <t>es la consecuencia económica o reputacional a la cual se ve expuesta la organización en caso de materializarse un riesgo.</t>
        </r>
      </text>
    </comment>
    <comment ref="G8" authorId="0" shapeId="0" xr:uid="{00000000-0006-0000-0000-000002000000}">
      <text>
        <r>
          <rPr>
            <sz val="9"/>
            <color indexed="81"/>
            <rFont val="Tahoma"/>
            <family val="2"/>
          </rPr>
          <t xml:space="preserve">Circunstancias o situaciones más evidentes sobre las cuales se presenta el riesgo. 
</t>
        </r>
      </text>
    </comment>
    <comment ref="H8" authorId="0" shapeId="0" xr:uid="{00000000-0006-0000-0000-000003000000}">
      <text>
        <r>
          <rPr>
            <sz val="9"/>
            <color indexed="81"/>
            <rFont val="Tahoma"/>
            <family val="2"/>
          </rPr>
          <t>Causa  principal  o básica, corresponde a las razones por la cuales se puede presentar  el riesgo, son la base para la definición de controles en la etapa de valoración del riesgo</t>
        </r>
        <r>
          <rPr>
            <b/>
            <sz val="9"/>
            <color indexed="81"/>
            <rFont val="Tahoma"/>
            <family val="2"/>
          </rPr>
          <t xml:space="preserve">. </t>
        </r>
        <r>
          <rPr>
            <sz val="9"/>
            <color indexed="81"/>
            <rFont val="Tahoma"/>
            <family val="2"/>
          </rPr>
          <t xml:space="preserve">
</t>
        </r>
      </text>
    </comment>
    <comment ref="I8" authorId="1" shapeId="0" xr:uid="{153D6F0C-501B-4405-A891-142B6F02E73E}">
      <text>
        <r>
          <rPr>
            <sz val="9"/>
            <color indexed="81"/>
            <rFont val="Tahoma"/>
            <family val="2"/>
          </rPr>
          <t>cambios o modificaciones indebidas
Se comienza con la palabra Posibilidad de ..</t>
        </r>
      </text>
    </comment>
    <comment ref="J8" authorId="1" shapeId="0" xr:uid="{119113FC-BDB5-41D4-A3D8-9F5934A551D1}">
      <text>
        <r>
          <rPr>
            <sz val="9"/>
            <color indexed="81"/>
            <rFont val="Tahoma"/>
            <family val="2"/>
          </rPr>
          <t>Quien ejerce o tiene la potestad de realizar la acción u omisión</t>
        </r>
      </text>
    </comment>
    <comment ref="K8" authorId="1" shapeId="0" xr:uid="{6B37E17D-41E3-400A-B679-F89A0131688C}">
      <text>
        <r>
          <rPr>
            <sz val="9"/>
            <color indexed="81"/>
            <rFont val="Tahoma"/>
            <family val="2"/>
          </rPr>
          <t xml:space="preserve">Actividad sobre la cual se realiza la acción u omisión
</t>
        </r>
      </text>
    </comment>
    <comment ref="L8" authorId="1" shapeId="0" xr:uid="{86B02D1B-3917-4F62-9A76-1D51C2907B88}">
      <text>
        <r>
          <rPr>
            <sz val="9"/>
            <color indexed="81"/>
            <rFont val="Tahoma"/>
            <family val="2"/>
          </rPr>
          <t xml:space="preserve">Quien se beneficia de la acción indebida realizada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<sst xmlns="http://schemas.openxmlformats.org/spreadsheetml/2006/main" count="8752" uniqueCount="2201">
  <si>
    <t xml:space="preserve">FORMATO PARA EL LEVANTAMIENTO DEL MAPA DE RIESGOS </t>
  </si>
  <si>
    <t>Código: 100.01.15-2</t>
  </si>
  <si>
    <t>DIRECCIONAMIENTO ESTRATEGICO</t>
  </si>
  <si>
    <t>Versión: 10</t>
  </si>
  <si>
    <t>PROCEDIMIENTO DE ADMINISTRACIÓN DE RIESGOS</t>
  </si>
  <si>
    <t>Fecha: 09/11/2023</t>
  </si>
  <si>
    <t>Paginas</t>
  </si>
  <si>
    <t>Fecha Actualización de los Registros: Enero 2026</t>
  </si>
  <si>
    <t># Riesgo</t>
  </si>
  <si>
    <t>NÚMERO RIESGO</t>
  </si>
  <si>
    <t>Proceso / Dirección Territorial / Dueño del Riesgo</t>
  </si>
  <si>
    <t>Objetivo del Proceso</t>
  </si>
  <si>
    <t>Actividad</t>
  </si>
  <si>
    <t>Estructura redacción Riesgos Gestión -Seguridad Información - SST - Ambiental -Documental - Fiscal</t>
  </si>
  <si>
    <t>Estructura redacción Riesgo de Corrupción</t>
  </si>
  <si>
    <t xml:space="preserve">Redacción del riesgo </t>
  </si>
  <si>
    <t>Tipología del Riesgo</t>
  </si>
  <si>
    <t>Activos de Información</t>
  </si>
  <si>
    <t>Factor de Riesgo</t>
  </si>
  <si>
    <t>Clasificación
 del Riesgo</t>
  </si>
  <si>
    <t>Frecuencia de la Actividad</t>
  </si>
  <si>
    <t xml:space="preserve">Probabilidad Inherente </t>
  </si>
  <si>
    <t>% Probabilidad</t>
  </si>
  <si>
    <t>Impacto Inherente</t>
  </si>
  <si>
    <t>% Impacto</t>
  </si>
  <si>
    <t>Nivel de Severidad Riesgo Inherente</t>
  </si>
  <si>
    <t>Descripción del control</t>
  </si>
  <si>
    <t>Afectación del control</t>
  </si>
  <si>
    <t>Tipo de Control</t>
  </si>
  <si>
    <t>Implementación</t>
  </si>
  <si>
    <t>Documentación</t>
  </si>
  <si>
    <t>Evidencia</t>
  </si>
  <si>
    <t>Frecuencia</t>
  </si>
  <si>
    <t xml:space="preserve">Probabilidad Residual </t>
  </si>
  <si>
    <t>% Probabilidad Tipo</t>
  </si>
  <si>
    <t>Impacto Residual</t>
  </si>
  <si>
    <t>Nivel de Severidad Riesgo Residual</t>
  </si>
  <si>
    <t>Tratamiento</t>
  </si>
  <si>
    <t>Comentario Tratamiento</t>
  </si>
  <si>
    <t>Plan de Acción</t>
  </si>
  <si>
    <t>Fecha Inicio</t>
  </si>
  <si>
    <t>Fecha Fin</t>
  </si>
  <si>
    <t>Fecha Seguimiento</t>
  </si>
  <si>
    <t>Responsable</t>
  </si>
  <si>
    <t>Impacto</t>
  </si>
  <si>
    <t>Causa Inmediata</t>
  </si>
  <si>
    <t>Causa Raiz</t>
  </si>
  <si>
    <t>Acción u Omisión</t>
  </si>
  <si>
    <t>Uso del Poder</t>
  </si>
  <si>
    <t>Desviación Gestión Pública</t>
  </si>
  <si>
    <t>Beneficio Propio/Tercero</t>
  </si>
  <si>
    <t>% Probabilidad Implementación</t>
  </si>
  <si>
    <t>Calculo Probabilidad</t>
  </si>
  <si>
    <t>Calculo Probabilidad 1</t>
  </si>
  <si>
    <t>% Impacto Tipo</t>
  </si>
  <si>
    <t>% Impacto Implementación</t>
  </si>
  <si>
    <t>Calculo Impacto</t>
  </si>
  <si>
    <t>Calculo Impacto 1</t>
  </si>
  <si>
    <t>Comunicación Estratégica</t>
  </si>
  <si>
    <t>Brindar acompañamiento y asesoría en comunicaciones a todas las dependencias y divulgar a través de los diferentes medios de difusión, tanto internos como externos, la comunicación política para la dignificación de las víctimas del conflicto armado y la construcción de la paz con enfoque diferencial y territorial, contribuyendo a la imagen institucional ya una comunicación de transformación.</t>
  </si>
  <si>
    <t>Implementar la estrategia de comunicación política para la dignificación de las víctimas del conflicto armado y la construcción de la paz</t>
  </si>
  <si>
    <t>Posibilidad de pérdida económica y reputacional</t>
  </si>
  <si>
    <t xml:space="preserve">ante nuestras partes interesadas por quejas o sanciones ocasionados por la generación de comunicación externa y/o interna inadecuada  </t>
  </si>
  <si>
    <t>debido a la falta de garantías del personal que se desplaza a territorio por situaciones de sanidad u orden publico, así como por envío de información tardía y/o sin debida aprobación por parte de las áreas.</t>
  </si>
  <si>
    <t>Gestión</t>
  </si>
  <si>
    <t>Procesos</t>
  </si>
  <si>
    <t>Ejecución y administración de procesos</t>
  </si>
  <si>
    <t xml:space="preserve">Diaria </t>
  </si>
  <si>
    <t>Media</t>
  </si>
  <si>
    <t>Mayor</t>
  </si>
  <si>
    <t>Alto</t>
  </si>
  <si>
    <t>La Oficina Asesora de Comunicaciones realiza mensualmente tráficos de actividades o consejos editoriales, donde se analizan, se planifican y aprueban todas las actividades presentadas por los periodistas designados como enlaces con cada área y los enlaces de comunicación en cada dirección territorial con el fin garantizar la implementación de la estrategia de comunicación institucional para la dignificación de las víctimas del conflicto armado y la construcción de la paz. En caso de que surjan cambios serán evaluados por el jefe de comunicaciones para evaluar su pertinencia de incluirlos o no.  La evidencia de estas reuniones queda recopilada en las presentaciones y listas de asistencia.</t>
  </si>
  <si>
    <t>Preventivo</t>
  </si>
  <si>
    <t>Manual</t>
  </si>
  <si>
    <t>Documentado</t>
  </si>
  <si>
    <t>Con registro</t>
  </si>
  <si>
    <t>Continuo</t>
  </si>
  <si>
    <t>Moderado</t>
  </si>
  <si>
    <t>Reducir - Mitigación</t>
  </si>
  <si>
    <t>Se definen Planes de Acción adicionales con el fin de evitar la materialización del riesgo.</t>
  </si>
  <si>
    <t xml:space="preserve">La Oficina Asesora de Comunicaciones socializará a nivel nacional cada actualización que surja en su documentación que se encuentra publicada en la página web. </t>
  </si>
  <si>
    <t>Trimestral</t>
  </si>
  <si>
    <t>Funcionarios y contratistas de la Oficina Asesora de Comunicaciones y Enlace Sig</t>
  </si>
  <si>
    <t>En la Oficina Asesora de Comunicaciones se  realiza la revisión de contenido diariamente a los boletines de prensa que llegan a nivel nacional,  con el propósito de verificar que la información sea veraz y tenga los parámetros establecidos frente al lenguaje claro y los lineamientos de transparencia e información pública, en caso de que algún dato no pueda ser constatado debe ser omitido y/o devuelto para su corrección. La evidencia son los correos con los comunicados de prensa originales y los correos de las correspondientes revisiones y/o publicaciones.</t>
  </si>
  <si>
    <t>Correctivo</t>
  </si>
  <si>
    <t xml:space="preserve">Uso indebido de información </t>
  </si>
  <si>
    <t xml:space="preserve">por parte de funcionarios y contratistas </t>
  </si>
  <si>
    <t xml:space="preserve">que tienen acceso a obras literarias, artísticas, musicales, científicas o didácticas publicadas o inéditas pertenecientes a una víctima </t>
  </si>
  <si>
    <t>para beneficio propio y/o de terceros</t>
  </si>
  <si>
    <t>Corrupción</t>
  </si>
  <si>
    <t>Recurso Humano</t>
  </si>
  <si>
    <t>Fraude Interno</t>
  </si>
  <si>
    <t>Posible</t>
  </si>
  <si>
    <t>Los periodistas de la Oficina Asesora de Comunicaciones a nivel nacional, siempre que requieran como insumo alguna obra o material (video, audio o fotografía) y/o hagan parte de alguna entrevista, de una víctima, familiar de las mismas o ciudadano en general, deben utilizar el formato escrito (formato de consentimiento y cesión de derechos) para autorizar dicha participación, para que el producto final pueda ser usado comunicacionalmente por la Unidad. Cualquier insumo que no cuente con el formato diligenciado, no podrá ser utilizado. Dicho formato queda como evidencia en archivo de la Oficina Asesora de Comunicaciones.</t>
  </si>
  <si>
    <t>Detectivo</t>
  </si>
  <si>
    <t>Sin registro</t>
  </si>
  <si>
    <t xml:space="preserve">Socializar el formato de consentimiento y cesión de derechos a todos los funcionarios y contratistas de la Unidad, que en su labor diaria tengan contacto con víctimas y requieran del uso de estos bienes, con el fin de que sea utilizado debidamente y se recuerde la importancia que conlleva el acceso y manejo de alguna obra, bien o producto generado por una víctima y también informar cuando se le realice alguna actualización al mismo. </t>
  </si>
  <si>
    <t>Fortalecer la imagen de la Unidad con las diferentes partes interesadas</t>
  </si>
  <si>
    <t xml:space="preserve">Utilización indebida de los productos de comunicación de la oficina </t>
  </si>
  <si>
    <t xml:space="preserve">por parte de los funcionarios y/o contratistas </t>
  </si>
  <si>
    <t>que los producen y divulgan</t>
  </si>
  <si>
    <t>para lograr beneficios personales.</t>
  </si>
  <si>
    <t>Fraude Externo</t>
  </si>
  <si>
    <t>Los funcionarios y contratistas de la Oficina Asesora de Comunicaciones, deben comprometerse al realizar su posesión y al iniciar el contrato a mantener la confidencialidad y un debido manejo de la información pública. Para los funcionarios esto está estipulado en el código de ética al que se hace juramento en la posesión y para los contratistas, en los contractos se pacta la cláusula denominada "Confidencialidad y Manejo de la Información"; para ambos el no cumplimiento genera investigaciones e implicaciones legales. La evidencia son los documentos antes mencionados y los informes mensuales que presentan los contratistas sobre su gestión.</t>
  </si>
  <si>
    <t>La Oficina Asesora de Comunicaciones, debe diligenciar mensualmente por parte de sus comunicaciones externas e internas, una bitácora de productos con los links de destino, con el fin de evidenciar  la trazabilidad y el tratamiento dado a cada producto, dando constancia y los controles establecidos para los riesgos de corrupción.</t>
  </si>
  <si>
    <t xml:space="preserve">La Oficina Asesora de Comunicaciones ha diseñado un manual de imagen institucional, bajo los parámetros establecidos por la Presidencia de la República, con las pautas básicas de uso y manejo de logo, para el conocimiento y análisis de todos. Dicho manual se encuentra publicado en la página web de la Unidad, se actualiza por parte del profesional delegado en la OAC y cuando exista algún cambio en el manual de presidencia y/o alguna necesidad de la Unidad, aplica como material de verificación en temas de uso de información institucional y si la comunicación no cumple estos parámetros, no puede ser publicada. El manual es la evidencia.  </t>
  </si>
  <si>
    <t>Control Interno Disciplinario</t>
  </si>
  <si>
    <t>Adelantar las acciones disciplinarias que permitan determinar la responsabilidad de los servidores y exservidores públicos de la Unidad, en la incursión de conductas que presuntamente constituyan una falta disciplinaria, así como implementar estrategias de prevención y sensibilización frente a conductas disciplinariamente relevantes.</t>
  </si>
  <si>
    <t>Adelantar las actuaciones Disciplinarias, contra los servidores, exservidores públicos y particulares que administren recursos públicos o cumplan funciones públicas, originadas en la incursión de faltas disciplinarias.</t>
  </si>
  <si>
    <t>Posibilidad de pérdida reputacional</t>
  </si>
  <si>
    <t>ante las partes interesadas  por no efectuar una correcta evaluación de la noticia disciplinaria</t>
  </si>
  <si>
    <t xml:space="preserve">por parte de los sustanciadores a cargo de los procesos al no dar una debida aplicación a los criterios señalados por la Ley. </t>
  </si>
  <si>
    <t>Daño Antijurídico</t>
  </si>
  <si>
    <t>Baja</t>
  </si>
  <si>
    <t>Menor</t>
  </si>
  <si>
    <t>Se realizan filtros de revisión al interior del GCID sobre los proyectos que evaluan las noticias disciplinarias (inhibitorio, IP, ID o remisión), elaborados por los abogados, desde el punto de vista sustancial y formal, previo a la aprobación del Coordinador. Estos filtros son realizados por un abogado del GCID encargado de revisar los proyectos y el mismo Coordinador antes de aprobarlo con su firma. Posteriormente, el Coordinador hará seguimiento de la IP o ID verificando la práctica de pruebas, a traves de correos electrónicos donde se priorizara el asunto antes de vencer el término de la etapa procesal. Como evidencia los autos aprobados con el visto bueno del revisor y firmado por el Coordinador.</t>
  </si>
  <si>
    <t>Aleatorio</t>
  </si>
  <si>
    <t>Validar el contenido del proyecto en el filtro de revisión con el visto bueno o firma, según el caso, y verificar la recopilación de las pruebas de la IPo ID.</t>
  </si>
  <si>
    <t xml:space="preserve"> Abogado revisor y Coordinador</t>
  </si>
  <si>
    <t>ante las partes interesadas, por la indebida aplicación por parte de los sustanciadores de los criterios de pertinencia, utilidad y necesidad de las pruebas recuadas dentro del proceso disciplinario</t>
  </si>
  <si>
    <t>al momento de decretar las pruebas en los procesos disciplinarios y en la evaluación de éstas.</t>
  </si>
  <si>
    <t xml:space="preserve">
Se realizarn filtros al interior del GCID sobre los proyectos relacionados con el decreto de pruebas, elaborados por los abogados, desde el punto de vista sustancial y formal, previo a la aprobación del Coordinador. Estos filtros son realizados por un abogado del GCID encargado de revisar los proyectos y el mismo Coordinador antes de aprobarlo con su firma. En el recaudo y valoración de los elementos probatorios dentro de los procesos disciplinarios, se efectúan seguimientos por parte del Coordinardor. Como evidencia queda el correo electrónido de seguimiento del Coordinador y el auto debidamente aprobado con el visto bueno del revisor y firmado por el Coordinador.
</t>
  </si>
  <si>
    <t>Revisar la calidad, forma y fondo de las decisiones probatorias  que se toman en los procesos disciplinarios</t>
  </si>
  <si>
    <t>ante las partes interesadas, por la materialización de la Institución de la prescripción en los procesos disciplinarios a cargo del Grupo Control Interno Disciplinario de la Unidad</t>
  </si>
  <si>
    <t>debido a demoras en las etapas procesales por parte de los sustanciadores a cargo de los procesos.</t>
  </si>
  <si>
    <t>Seguimiento mensual por parte del Coordinador al cuadro de procesos disciplinarios alimentado por los abogados sustanciadores del GCID, en el cual se generan alertas tempranas sobre los términos procesales en cada una de las actuaciones. Como evidencia queda el reporte presentado por el Coordinador del seguimiento a través de correo electrónico.</t>
  </si>
  <si>
    <t>Crear un cuadro de procesos que se encuentra en la carpeta de share point, el cual debe ser  actualizado por parte de los abogados sustanciadores al cual se realizara seguimiento mensual frente a los términos procesales.</t>
  </si>
  <si>
    <t>Mensual</t>
  </si>
  <si>
    <t>Coordinador del grupo, abogados sustanciadores</t>
  </si>
  <si>
    <t xml:space="preserve">Solicitar o aceptar sobornos o dádivas </t>
  </si>
  <si>
    <t xml:space="preserve"> por parte de los integrantes del GCID</t>
  </si>
  <si>
    <t>que implique la toma de decisiones en el proceso disciplinario</t>
  </si>
  <si>
    <t xml:space="preserve">que beneficie a cualquiera de las partes intervinientes en el proceso.  </t>
  </si>
  <si>
    <t>Improbable</t>
  </si>
  <si>
    <t>Catastrófico</t>
  </si>
  <si>
    <t>Extremo</t>
  </si>
  <si>
    <t>Se efectúan revisiones de calidad y de fondo, por demanda, a los autos proyectados por los abogados sustanciadores, tanto por un integrante del Grupo como por el Coordinador de este, encaminadas a salvaguardar la idoneidad del auto a proferir. Como evidencia queda el auto aprobado, con el visto bueno de quien revisó el proyecto.</t>
  </si>
  <si>
    <t>Por la Tipología del Riesgo, se define Plan de Acción para fortalecer los controles existentes y evitar su materialización.</t>
  </si>
  <si>
    <t>Realizar jornadas de sensibilización al interior del proceso sobre las consecuencias de incurrir en alguna de las conductas reprochables por parte de algún servidor o exservidor público al solicitar o aceptar cualquier tipo de dádiva, utilidad  o beneficio, ofrecido por quién está interesado en un asunto que es de su competencia.</t>
  </si>
  <si>
    <t>Cuatrimestral</t>
  </si>
  <si>
    <t>Coordinador y abogados sustanciadores del GCID</t>
  </si>
  <si>
    <t xml:space="preserve">Materialización de la extinción de la acción disciplinaria </t>
  </si>
  <si>
    <t xml:space="preserve"> en contraprestación de dádivas o amenazas</t>
  </si>
  <si>
    <t xml:space="preserve">por el vencimiento de términos </t>
  </si>
  <si>
    <t>con el propósito de favorecer a cualquiera de los sujetos procesales</t>
  </si>
  <si>
    <t>Se efectúan revisiones de calidad y de fondo, por demanda, a los autos proyectados por los abogados sustanciadores, tanto por un integrante del Grupo como por el Coordinador de este, generando los reportes correspondientes a los órganos de Control y Judiciales correspondientes. Como evidencia queda el auto aprobado con el visto bueno de quien revisó el proyecto. y los reportes a los entes de Control.</t>
  </si>
  <si>
    <t>Realizar jornadas de sensibilización al interior del proceso sobre las consecuencias de incurrir en alguna de las conductas reprochables por parte de algún servidor o exservidor al materializar  la extinción de la acción disciplinaria por el vencimiento de términos con el propósito de favorecer a los sujetos procesales en contraprestación de dádivas o amenazas</t>
  </si>
  <si>
    <t xml:space="preserve">Salvaguardar la información bajo los principios de seguridad, privacidad, confidencialidad e integridad con transparencia y efectividad en la gestión y promover la disponibilidad de activos y de la información que permita una adecuada toma de decisiones en materia de política de víctimas. </t>
  </si>
  <si>
    <t xml:space="preserve">por pérdida de la Confidencialidad de la Información de la Entidad,  </t>
  </si>
  <si>
    <t>debido a la falla o ausencia de controles relacionados con el acceso a información clasificada y/o reservada.</t>
  </si>
  <si>
    <t>Seguridad Información/Digital</t>
  </si>
  <si>
    <t xml:space="preserve">CID-DIS-004
CID-DIS-006
CID-ARH-001
CID-ARH-002" </t>
  </si>
  <si>
    <t>Anual</t>
  </si>
  <si>
    <r>
      <t xml:space="preserve">El Proceso de Control Interno Disciplinario suscribe un "Acuerdo de Confidencialidad"  de usuarios de aplicativos, herramientas o información , con cada uno de los funcionarios y/o contratistas del Proceso, para acceder a la información del proceso y de la Entidad, en caso de no contar con el "Acuerdo", no se asignaran accesos ni usuarios; en los casos en los que se termine la contratación o por renuncia de algún colaborador los usuarios serán deshabilitados . 
Este control permite dar cumplimento a las políticas de seguridad de la información definidas por la entidad, por lo que es importante indicarle a los funcionarios y/o contratistas del Proceso las implicaciones que se pueden presentar por el uso inadecuado de la información.
</t>
    </r>
    <r>
      <rPr>
        <b/>
        <sz val="11"/>
        <rFont val="Calibri"/>
        <family val="2"/>
      </rPr>
      <t>Evidencia:</t>
    </r>
    <r>
      <rPr>
        <sz val="11"/>
        <rFont val="Calibri"/>
        <family val="2"/>
      </rPr>
      <t xml:space="preserve"> Los Acuerdos de Confidencialidad suscritos por el proceso de Control Interno Disciplinario y/o reporte de dicho registro.
</t>
    </r>
    <r>
      <rPr>
        <b/>
        <sz val="11"/>
        <rFont val="Calibri"/>
        <family val="2"/>
      </rPr>
      <t>(A.6.6)</t>
    </r>
  </si>
  <si>
    <t>Se define planes de acción adicionales con el fin de evitar la materialización del riesgo.</t>
  </si>
  <si>
    <t>"Por parte del Coordinador del Grupo de Control Interno Disciplinario se solicitará una reunión para que desde la Oficina de Tecnologias de la Información, se garantice la salvaguarda de  la información del proceso, que se encuentra guardada en One Drive, dentro de la cual se busca contar con niveles de acceso de acuerdo con los roles de los funcionarios del grupo asignados para esto. Adicionalmente, se solicitará a la OTI mapeo de los nombres de las personas que hayan ingresado a One Drive y que correspondan solamente a funcionarios y colaboradores autorizados del grupo Control Interno Disciplinario. 
Evidencia: quedará Acta de Reunión y compromisos. 
(A.5.16, A.8.2, A.8.3, A.8.13"</t>
  </si>
  <si>
    <t>Enlace SIG de Control Interno Disciplinario o designado por el líder del Proceso.</t>
  </si>
  <si>
    <r>
      <t xml:space="preserve">Los funcionarios y/o contratistas de Proceso de Control Interno Disciplinario, son responsables de salvaguardar la información de los expedientes físicos a su cargo. Cuando alguno de los funcionarios y colaboradores requieran el ingreso al archivo físico, se realizará la solicitud a la persona delegada por el proceso mediante el registro de la planilla de ingreso y/o envío de correo electrónico.
En caso de que el usuario no reporte el ingreso al archivo físico, la persona designada enviará correo en el que se recuerde que se debe dar cumplimiento de los lineamientos establecidos al interior del proceso.
</t>
    </r>
    <r>
      <rPr>
        <b/>
        <sz val="11"/>
        <rFont val="Calibri"/>
        <family val="2"/>
      </rPr>
      <t xml:space="preserve">Evidencia: </t>
    </r>
    <r>
      <rPr>
        <sz val="11"/>
        <rFont val="Calibri"/>
        <family val="2"/>
      </rPr>
      <t xml:space="preserve">Registro de la planilla de ingreso y/o envío de correo electrónico y/o correos recordatorios de cumplimiento de lineamientos.
</t>
    </r>
    <r>
      <rPr>
        <b/>
        <sz val="11"/>
        <rFont val="Calibri"/>
        <family val="2"/>
      </rPr>
      <t>(A.7.2)</t>
    </r>
  </si>
  <si>
    <t>Sin Documentar</t>
  </si>
  <si>
    <t xml:space="preserve">por pérdida de la Disponibilidad de la Información de la Entidad, </t>
  </si>
  <si>
    <t>debido a la falla o ausencia de controles de seguridad aplicables.</t>
  </si>
  <si>
    <t>CD-DIS-003</t>
  </si>
  <si>
    <t>Muy baja</t>
  </si>
  <si>
    <t>Bajo</t>
  </si>
  <si>
    <r>
      <t xml:space="preserve">El Proceso de Control Interno Disciplinario  retroalimenta a los funcionarios y contratistas frente al reporte emitido por la Oficina de Tecnología de Información (OTI) sobre el estado de uso de OneDrive.
</t>
    </r>
    <r>
      <rPr>
        <b/>
        <sz val="11"/>
        <rFont val="Calibri"/>
        <family val="2"/>
      </rPr>
      <t xml:space="preserve">Evidencia: </t>
    </r>
    <r>
      <rPr>
        <sz val="11"/>
        <rFont val="Calibri"/>
        <family val="2"/>
      </rPr>
      <t xml:space="preserve">Socialización del correo electrónico enviado por la OTI sobre el estado del uso de OneDrive de Proceso.
</t>
    </r>
    <r>
      <rPr>
        <b/>
        <sz val="11"/>
        <rFont val="Calibri"/>
        <family val="2"/>
      </rPr>
      <t>(A.5.16, A.8.2, A.8.3, A.8.13)</t>
    </r>
  </si>
  <si>
    <t>Automatizado</t>
  </si>
  <si>
    <t>Aceptar</t>
  </si>
  <si>
    <t xml:space="preserve">Dado el nivel de severidad residual del riesgo no se hace necesario implementar un plan de acción </t>
  </si>
  <si>
    <t>N/A</t>
  </si>
  <si>
    <t>Direccionamiento Estratégico</t>
  </si>
  <si>
    <t>Definir lineamientos, estrategias y la planeación estratégica para la implementación de la política de atención, asistencia y reparación integral a las víctimas colombianas o extranjeras que se encuentren en el territorio nacional o en el exterior, mediante la estructura de operación, y esquemas de coordinación a través del apoyo técnico y/o financiero con actores oficiales y no oficiales de la cooperación, tanto nacionales como internacionales; así como, el seguimiento al mejoramiento continuo de la gestión institucional con el fin de propender el cumplimiento de las necesidades y expectativas de nuestras partes interesadas, durante la vigencia de la ley de víctimas, los decretos Ley Étnicos; y los plazos tiempos y metas establecidas en los PND y el CONPES vigentes.</t>
  </si>
  <si>
    <t>Adelantar los trámites que permitan contar la disponibilidad de los recursos requeridos por la Unidad para cumplimiento de su misión
Gestionar y realizar seguimiento a la ejecución de los planes, programas y
proyectos institucionales definidos</t>
  </si>
  <si>
    <t xml:space="preserve">por la inoportunidad  en la ejecución efectiva de los recursos de la Entidad </t>
  </si>
  <si>
    <t>debido a la falta de planeación,  seguimiento y gestión efectiva de los trámites presupuestales de la Entidad.</t>
  </si>
  <si>
    <t>No aplica</t>
  </si>
  <si>
    <t>El profesional de la OAP, realiza la validación de las solicitudes de tramites presupuestales en el aplicativo dispuesto por la Entidad (SISEG) referentes a la ejecución de los proyectos de inversión remitidos por los gerentes de proyectos.  En caso realizar la validación de la solicitud del tramité las áreas no pueden avanzar en la ejecución. Como evidencias quedan las aprobaciones en el aplicativo dispuesto.</t>
  </si>
  <si>
    <t xml:space="preserve">
Mesas de trabajo con los enlaces de proyectos  para identificar oportunidades de mejora en  el seguimiento a la ejecución de los proyectos de inversión</t>
  </si>
  <si>
    <t>OAP - Equipo Proyectos Presupuesto</t>
  </si>
  <si>
    <t xml:space="preserve">
El profesional de la OAP  remite mensualmente a los gerentes de proyectos la ejecución presupuestal registrada en el SIIF nación con el fin de que  efectuen la verificación de la planeación presupuestal y contractual respectiva, para posteriormentese reporte el avance de ejecución del proyecto en la PIIP.  En caso de no remitir la ejecución por parte de la OAP, afectaria la oportunidad de avance del proyecto en la PIIP. Como evidencia se cuenta con correos electronicos y ejecución presupuestal SIIF.</t>
  </si>
  <si>
    <t>El Jefe de la OAP mensualmente verifica y difunde los resultados de la ejecución presupuestal de la Entidad ante el Comité Directivo, con el fin de tomar decisiones oportunas y garantizar la efectividad de su ejecución. Como evidencias se cuenta con las presentaciones a Comité</t>
  </si>
  <si>
    <t>Gestionar apoyo técnico y financiero a través del sector oficial o no oficial de la cooperación, para la implementación de acciones en el marco de la Ley 1448, Decretos Ley Étnicos 4633, 4634 y 4635 de 2011</t>
  </si>
  <si>
    <t>Derivada de la afectación hacia las partes interesadas por el incumplimiento en la consecución de recursos técnicos o financieros, apoyados por los Aliados Estratégicos y la Cooperación Internacional.</t>
  </si>
  <si>
    <t xml:space="preserve">
Debido a la falta de seguimiento oportuno y a la inadecuada articulación con los socios del sector oficial y no oficial, sumado a los cambios en las prioridades de cooperación internacional por parte de los países aliados y a la ausencia de coordinación efectiva entre las Direcciones Territoriales y las áreas misionales de la entidad. Esta situación genera retrasos en la formulación y presentación de proyectos o solicitudes de apoyo técnico y financiero ante los organismos de cooperación, lo que conlleva el incumplimiento de las acciones previstas en el marco de la política pública de atención y reparación integral a las víctimas.</t>
  </si>
  <si>
    <t>Posibilidad de pérdida económica y reputacional Derivada de la afectación hacia las partes interesadas por el incumplimiento en la consecución de recursos técnicos o financieros, apoyados por los Aliados Estratégicos y la Cooperación Internacional.</t>
  </si>
  <si>
    <t>El/la Coordinador(a) del Grupo de Cooperación Internacional y Alianzas Estratégicas asignará a cada uno de los integrantes del Grupo la gestión con los socios del sector oficial y no oficial de la cooperación, con el fin de garantizar una comunicación activa y permanente durante la suscripción de los instrumentos de cooperación. Dicha comunicación incluirá el acompañamiento durante todas las etapas del proceso, la articulación con las áreas misionales y/o territoriales involucradas y la verificación del cumplimiento de los compromisos establecidos en el respectivo instrumento.
Con el fin de asegurar la trazabilidad de la gestión, se emplearán mecanismos de seguimiento tales como correos electrónicos, actas de reunión y otros instrumentos previamente definidos. En caso de no evidenciarse el seguimiento correspondiente, la Coordinación del Grupo convocará una mesa de trabajo para validar el estado actual del cooperante y definir las acciones correctivas necesarias. Como resultado, se formulará un plan de mejora orientado a fortalecer la relación con el cooperante y garantizar el cumplimiento de los compromisos, cuyas evidencias quedarán soportadas en actas, comunicaciones electrónicas y demás instrumentos de seguimiento establecidos.</t>
  </si>
  <si>
    <t>Probabilidad</t>
  </si>
  <si>
    <t>Diseñar y mantener un archivo de control que permita evidenciar el seguimiento sistemático a los instrumentos de cooperación, así como a las demás acciones ejecutadas por el Grupo de Cooperación Internacional y Alianzas Estratégicas. Este archivo debe incluir indicadores de avance, responsables, fechas de cumplimiento, estado de ejecución y observaciones, garantizando trazabilidad, transparencia y alineación con los objetivos estratégicos institucionales</t>
  </si>
  <si>
    <t>Semestral</t>
  </si>
  <si>
    <t>Grupo de Cooperación Internacional y Alianzas estratégicas</t>
  </si>
  <si>
    <t>El/la Coordinador(a) del Grupo de Cooperación Internacional y Alianzas Estratégicas designará a los integrantes del Grupo como enlaces con las Direcciones Territoriales y misionales de la entidad, con el propósito de asegurar una comunicación permanente, oportuna y efectiva que facilite el seguimiento, la socialización y la retroalimentación de los instrumentos de cooperación que allí se gestionen. Esta gestión incluirá la aplicación de metodologías de fortalecimiento técnico y la verificación de las acciones y compromisos implementados por los cooperantes del sector oficial y no oficial.
Con el fin de garantizar la trazabilidad, transparencia y control del proceso, la gestión será soportada mediante evidencias documentales, tales como visitas a las direcciones territoriales, listados de asistencia, actas de reunión, reportes de avance, ayudas de memoria y correos electrónicos. En caso de identificarse la ausencia de seguimiento o el incumplimiento de los compromisos, la Coordinación del Grupo convocará una mesa de trabajo para validar el estado actual del cooperante y definir un plan de mejora, orientado a fortalecer la relación interinstitucional y asegurar el cumplimiento de los objetivos establecidos en los instrumentos de cooperación.</t>
  </si>
  <si>
    <t xml:space="preserve">Formular y realizar
seguimiento al Plan Indicativo
Estratégico, plan de acción,
planes institucionales y
programas de la Unidad. </t>
  </si>
  <si>
    <t>ante las partes interesadas por el incumplimiento en las metas establecidas en el Plan de Acción Institucional de acuerdo con la programación y criterios establecidos</t>
  </si>
  <si>
    <t>debido a una inadecuada planeación de los recursos, recortes en el presupuesto, inoportunidad en el seguimiento y generación de alertas, cambios de lineamientos y normativa que afecten las actividades.</t>
  </si>
  <si>
    <t xml:space="preserve">Los profesionales de la OAP , trimestralmente,  realiza el informe de avance del Plan de Acción, con el fin de generar alertas correspondientes para el mejoramiento y cumplimiento de las actividades, en caso de incumplimiento en alguna meta de acuerdo con programación, se genera un reporte de no conformidad a la dependencia para que analice las causas y establezca las correcciones pertinentes, como evidencia se cuenta con los informes de avance y no conformidades en aplicativo dispuesto.  </t>
  </si>
  <si>
    <t>Los profesionales de la OAP realizaran sensibilización o capacitación a los enlaces de planeación en los temas relacionados con el plan de acción de la dependencia y las direcciones territoriales, de acuerdo con requerimiento, con el fin de facilitar su reporte y seguimiento de cada uno de los indicadores</t>
  </si>
  <si>
    <t>Equipo Plan de Acción -
Jefe Oficina Asesora de Planeación</t>
  </si>
  <si>
    <t>Los profesionales de la OAP realizan el acompañamiento y la revisión de la formulación del Plan de Acción institucional a las dependencias y Direcciones territoriales, de acuerdo con el cronograma establecido, con el objetivo de validar su coherencia con la planeacion estrategicay  los lineamientos de la politica publica de victimas. En caso de detectar información inconsistente, se notifica a la respectiva dependencia para que realice los ajustes pertinentes. Como evidencia de este proceso, se cuenta con actas de mesas de trabajo y correos electrónicos que documentan las observaciones y ajustes solicitados.</t>
  </si>
  <si>
    <t>El profesional de la Oficina Asesora de Planeación (OAP) realiza una verificación mensual del nivel de avance y cumplimiento del Plan de Acción en la herramienta dispuesta para este fin. Así mismo, se presenta un informe mensual al Comité Directivo que incluye un análisis detallado del progreso, así como las alertas generadas. Como evidencia, se cuenta con la presentación al Comité Directivo y el archivo Excel de seguimiento.</t>
  </si>
  <si>
    <t xml:space="preserve">Planificar el Sistema
Integrado de Gestión y  realizar seguimiento a la ejecución del Plan de Implementación del nivel nacional y territorial, así como a los temas de: Acciones Correctivas, Salidas No Conformes, Diseño y Desarrollo, Gestión del Cambio, demás generalidades del SIG.
</t>
  </si>
  <si>
    <t>por el incumplimiento de las actividades asociadas a la  implementación del Sistema Integrado de Gestión</t>
  </si>
  <si>
    <t>Debido a cambios en temas asociados en legislación, políticas públicas, regulación o desactualización de los lineamientos establecidos en los documentos del SIG</t>
  </si>
  <si>
    <t>El plan de implementación se construye con los lideres de cada Sistema, durante la vigencia según programación y se socializa con los enlaces de nivel nacional y territorial para su aprobación o ajustes a lugar; la OAP realiza seguimiento y control a las actividades concertadas en el  Plan de Implementación y se realizan cambios a las actividades de acuerdo a solicitud de los lideres de los sistemas o dependencias involucradas cuando haya necesidad. En caso de que algún líder de Sistema o dependencia considere pertinente hacer algún ajuste  o cambio en sus actividades del Plan de Implementación, se realizará una solicitud a través de acta de cambio, para posteriormente ser modificado en el archivo definido. Como evidencia, quedan actas de modificación de actividades.</t>
  </si>
  <si>
    <t>Realizar capacitaciones o socializaciones a los Enlaces SIG de procesos en nivel nacional y territorial sobre los resultados del plan de implementación a fin de concertar acciones para elevar el % de avance en caso que aplique</t>
  </si>
  <si>
    <t>Equipo SIG - OAP</t>
  </si>
  <si>
    <t xml:space="preserve">El Equipo SIG-MIPG de la OAP y Los lideres implementadores de los Sistemas  realizan seguimientos a los procesos y Dts, con el fin de verificar el reporte del plan de implementación en las fechas establecidas. La herramienta destinada para el reporte y seguimiento del Plan de Implementación cuenta con repositorio de las evidencias  de las actividades , que deben estar cargadas y actualizadas cada vez que se realice un nuevo reporte. Adicionalmente se informará de manera trimestral  a los enlaces sobre las actividades que deben ser reportadas y lo lineamientos a tener en cuenta. Este seguimiento, se realiza en el aplicativo dispuesto según programación definida, con el fin que los procesos, dependencias y direcciones territoriales den cumplimiento al procedimiento vigente. En caso  que no se realice dicho reporte  en el tiempo establecido este quedará en 0%  y se informará a los lideres de proceso y directores territoriales el incumplimiento a fin de tomar decisiones al respecto. Como evidencia quedan las aprobaciones o rechazos en el aplicativo dispuesto, reportes trimestrales y correos electronicos. </t>
  </si>
  <si>
    <t>La Oficina Asesora de Planeación presenta de manera trimestral ante el Comité Institucional de Gestión y Desempeño los avances  y resultados del Plan de Implementación tanto para procesos y Direcciones Territoriales, con el fin de evidenciar avances en el MIPG-SIG de la Entidad. en caso de no presentar ante el Comité el Plan e enviarán las respectivas alertas para dar cumplimiento a los compromisos. Como evidencia quedan las actas o listas de asistencia.</t>
  </si>
  <si>
    <t>Formular y realizar
seguimiento a la estrategia de
participación ciudadana y
rendición de cuentas</t>
  </si>
  <si>
    <t>Uso del poder</t>
  </si>
  <si>
    <t xml:space="preserve">por parte de los funcionarios </t>
  </si>
  <si>
    <t>para tomar decisiones sobre recursos</t>
  </si>
  <si>
    <t xml:space="preserve">que favorezcan a un tercero o en beneficio propio. </t>
  </si>
  <si>
    <t>Grupos de Valor, Productos o servicios y prácticas de la Entidad</t>
  </si>
  <si>
    <t>Rara vez</t>
  </si>
  <si>
    <t xml:space="preserve">La Dirección General con el apoyo de la OAP y la OAC realiza la audiencia publica de rendición de cuentas nacional de acuerdo con el manual, e involucra a todas las dependencias con el fin de informar a la ciudadanía la ejecución de los recursos y el cumplimiento de planes, programas y proyectos de la Unidad.  Previo al evento se consulta con la ciudadanía los temas de interés y se publica el informe previo sobre la gestión de la Unidad  y en el desarrollo de la Audiencia se recolectan preguntas de los ciudadanos para ser respondidas posteriormente y se hace una encuesta con el objetivo de que la ciudadanía participe y exponga sus inquietudes.  Dejando como evidencia las actas de las mesas de trabajo,  cronograma,  informe de rendición de cuentas, las presentaciones, listados de asistencia y demás registros que se generen. </t>
  </si>
  <si>
    <t>Realizar Mesas de trabajo con las diferentes dependencias para la preparación y ejecución de la rendición de cuentas institucional, así como la emisión de lineamientos en la materia</t>
  </si>
  <si>
    <t>Profesional de la OAP designado por el proceso</t>
  </si>
  <si>
    <t>El profesional designado del Grupo de Gestión de Talento Humano cada vez que vincula a la Entidad un alto directivo verifica el diligenciamiento del formato de conflicto de interes del DAFP, en caso de evidenciar alguna inconsistencia reportará a la Oficina de Control Interno Disciplinario a fin de tomar las decisiones a las que haya lugar. Como evidencias quedan el diligenciamiento de formato de conflicto de interes, correos electronicos.</t>
  </si>
  <si>
    <t>La OAC en conjunto con las diferentes dependencias publican información necesaria frente a los temas de interés asociados a combatir la corrupción. Estas comunicaciones se realizarán cuando sean necesarias, y cuando se cuenta con la información. Como evidencia quedan las piezas comunicativas.</t>
  </si>
  <si>
    <t>Implementar las estrategias establecidas por el Sistema de Seguridad de la Información al interior del proceso</t>
  </si>
  <si>
    <t>Posibilidad de pérdida de disponibilidad</t>
  </si>
  <si>
    <t xml:space="preserve">de los Activos de Información del Proceso de Direccionamiento Estrategico, </t>
  </si>
  <si>
    <t>debido a la ausencia de reporte de novedades de los usuarios, falta de apropiación de las políticas de privacidad de la información y ausencia o insuficiencia de documentación de uso y/o administración.</t>
  </si>
  <si>
    <t xml:space="preserve">Posibilidad de pérdida de disponibilidad de los Activos de Información del Proceso de Direccionamiento Estrategico, </t>
  </si>
  <si>
    <t>DE-DIG-004
DE-OAP-024
DE-OAP-025
DE-OAP-026
DE-OAP-027
DE-OAP-028
DE-OAP-029
DE-SCG-002
DE-GFEEV-008
DE-GFEEV-009
DE-GFEEV-010
DE-GFEEV-011</t>
  </si>
  <si>
    <t>El profesional designado de la OAP se encarga de revisar e inactivar los usuarios cada vez que se reportan novedades en los aplicativos administrados por la OAP y el profesional de la OTI verificará  las solicitudes de acceso al SharePoint para el almacenamiento de la información  En caso de que no se reportes novedades o accesos,  se  verificara la fecha de terminación del contrato para inactivar el usuario correspondiente.
Evidencia: Correos electrónicos de reporte de novedades y/o correo de solicitud de reportes de la OAP a los Procesos y Direcciones Territoriales.
(A.5.15, A.5.16, A.8.3, A.8.13, A.5.18)</t>
  </si>
  <si>
    <t>Dado el nivel de severidad residual del riesgo no se hace necesario implementar un plan de acción</t>
  </si>
  <si>
    <t>El profesional de la OAP articulará en conjunto con la OTI  la para promoción de los lineamientos para la inactivación de usuario.
Evidencias: Correos electronicos, Piezas Comunicativas.
(A.5.15, A.5.16, A.5.18)</t>
  </si>
  <si>
    <t>"1-Segumiento
(Feb-Abr)
2-Seguimiento
(May-Jul)
3-Seguimiento
(Ago-Oct)"</t>
  </si>
  <si>
    <t>Enlace SIG del Proceso de Direccionamiento Estratégico o designado por el líder del Proceso.</t>
  </si>
  <si>
    <t>El profesional designado del proceso gestiona la suscripción del "Acuerdo de Confidencialidad" con los Funcionarios y Contratistas como control de acceso cada vez que se solicita usuarios a las herramientas tecnologicas en las que se procesa y se almacena la información, de lo contrario no se asignaran usuarios, con le fin de dar cumplimento a las Políticas de Seguridad de la Información definidas por la Entidad. 
Es importante que los funcionarios, contratistas  conozcan las implicaciones que se pueden presentar por el uso inadecuado de la información en aras de obtener un beneficio económico por la atención y orientación a las víctimas. El acceso a los sistemas de información involucrados tendra como límite el perfil o rol documentado en el acuerdo y la fecha de vencimiento del mismo.
Evidencia: Formatos de aceptación de Acuerdos de Confidencialidad suscritos por la Dirección Territorial y/o reporte de dicho registro y/o correo del responsable de la Dirección Territorial en el que se indique que para el presente periodo no se suscribieron Acuerdos de Confidencialidad. 
(A.6.6)</t>
  </si>
  <si>
    <t>El profesional de la OAP  elaborará estrategias de comunicación en articulación con la OAC o las dependencias que apliquen, para la promoción del SIPLAN+ en la Entidad, a fin de generar cultura de apropiación.
Evidencias: Correos electronicos, Piezas Comunicativas.
(A.5.15, A.5.16, A.5.18)</t>
  </si>
  <si>
    <t>Evaluación Independiente</t>
  </si>
  <si>
    <t>Evaluar la eficacia, eficiencia y efectividad de los Controles Internos de manera independiente, objetiva y oportuna a través de la aplicación de normas de auditoría generalmente aceptadas que contribuyan al mejoramiento continuo y el logro de los objetivos institucionales.</t>
  </si>
  <si>
    <r>
      <t>Planeación y ejecución de las auditorias. (</t>
    </r>
    <r>
      <rPr>
        <i/>
        <sz val="11"/>
        <rFont val="Calibri"/>
        <family val="2"/>
      </rPr>
      <t>Asignación del equipo auditor y Realización de las auditorias acorde al plan anual de auditorías</t>
    </r>
    <r>
      <rPr>
        <sz val="11"/>
        <rFont val="Calibri"/>
        <family val="2"/>
      </rPr>
      <t xml:space="preserve">.)
</t>
    </r>
  </si>
  <si>
    <r>
      <t>Posibilidad de pérdida reputacional (</t>
    </r>
    <r>
      <rPr>
        <i/>
        <sz val="11"/>
        <rFont val="Calibri"/>
        <family val="2"/>
      </rPr>
      <t>gestión de auditorias</t>
    </r>
    <r>
      <rPr>
        <sz val="11"/>
        <rFont val="Calibri"/>
        <family val="2"/>
      </rPr>
      <t>)</t>
    </r>
  </si>
  <si>
    <t xml:space="preserve">por la dificultad en el cumplimiento de la  ejecución  del plan anual de auditorias aprobado por el comité institucional de coordinación  de Control Interno, </t>
  </si>
  <si>
    <t>debido a  cambios  o cancelaciones programadas e inconsistencia en el conocimiento por parte de los auditores en la aplicación de los  lineamientos  suministrados para el desarrollo de las auditorias</t>
  </si>
  <si>
    <t>No Aplica</t>
  </si>
  <si>
    <t>El Jefe de la Oficina de Control Interno durante el primer trimestre asigna de manera equitativa los funcionarios y contratistas del proceso de Evaluación Independiente conforme a los perfiles requeridos para el desarrollo de las auditorías de gestión, con el fin de cumplir el plan anual de auditoría. Esta selección y asignación de auditores se comunica oportunamente a través de correo electrónico, de acuerdo con el cronograma establecido para las auditorías. En caso de que se presente algún inconveniente con los servidores designados, se procede de acuerdo con los criterios de selección de auditores, a escoger al profesional idóneo y competitivo que asuma el rol de auditor. Como evidencia queda los correos electrónicos de notificación y/o demás instrumentos de comunicación utilizado.</t>
  </si>
  <si>
    <t>Se acepta el riesgo teniendo el cuenta su severidad residual y eficacia de los controles existentes</t>
  </si>
  <si>
    <t>OCI</t>
  </si>
  <si>
    <t>El jefe de la Oficina de control Interno un mes antes de la ejecución de las auditorias, define y verifica las directrices y/o lineamientos necesarios para la planificación y ejecución de la auditoria teniendo en cuenta factores como (situaciones de orden público, emergencias sanitarias , entre otros),  con el objeto de asegurar el cumplimiento del programa de auditoría y subsanar los inconvenientes que se presenten dentro de los tiempos acordes a la planificación establecida por las directrices dadas; donde a través de correo electrónico se comunica a los lideres de los procesos y Direcciones Territoriales. En caso de presentarse situaciones o inconvenientes que afecten la ejecución de las auditorias se procederá a reprogramar y adoptar mecanismos alternativos, como la realización de Auditorías remotas. Como evidencia queda los correos electrónicos y directrices y/o lineamientos.</t>
  </si>
  <si>
    <t>Realizar Seguimiento a los planes de mejoramiento suscritos con los procesos de la entidad, Direcciones
Territoriales y Entes de Control.</t>
  </si>
  <si>
    <r>
      <t>Posibilidad de pérdida reputacional (</t>
    </r>
    <r>
      <rPr>
        <i/>
        <sz val="11"/>
        <rFont val="Calibri"/>
        <family val="2"/>
      </rPr>
      <t>relación con entes de control, administración de riesgos y otras partes interesadas)</t>
    </r>
  </si>
  <si>
    <t>por no cumplir los planes de mejoramiento de los hallazgos por parte de los entes de control y auditorias de gestión,</t>
  </si>
  <si>
    <t>debido al incumplimiento de la emisión de las acciones en los tiempos establecidos y la entrega de los informes de Ley contemplados en el plan anual de auditorias.</t>
  </si>
  <si>
    <t>Leve</t>
  </si>
  <si>
    <t>El Jefe de la Oficina de Control Interno verifica el avance de la ejecución de las actividades programadas en el Plan Anual de Auditoría acorde a los tiempos establecidos, con el fin de identificar el cumplimiento de los planes de mejoramiento y los términos de los informes requeridos por ley. En caso de identificar posibles fallas o desviaciones se toman las medidas pertinentes (reprogramación) para dar cumplimiento. Como evidencia de la ejecución del control quedan listas de asistencias de las reuniones o actas.</t>
  </si>
  <si>
    <t>Realizar a través de la asesoría acompañamiento técnico, evaluación y seguimiento a los diferentes pasos de la gestión del riesgo institucional.</t>
  </si>
  <si>
    <t>Posibilidad de pérdida reputacional (liderazgo estratégico y prevención)</t>
  </si>
  <si>
    <t xml:space="preserve">por el incumplimiento en la aplicación de las directrices de la administración del riesgo en la asesoría y  acompañamiento para el fortalecimiento del sistema de control interno, </t>
  </si>
  <si>
    <t>esto debido  a que se debe fortalecer la coordinación con la Oficina Asesora de Planeación para la unificación de términos, criterios, metodologías, así como con los demás procesos que lo requieran sobre las competencias y habilidades en algunos temas de control interno en lo pertinente a la gestión de riesgos.</t>
  </si>
  <si>
    <t>El jefe de la Oficina de Control Interno cuando lo considera necesario coordina con la Oficina Asesora de Planeación mesas de trabajo para revisar las directrices, metodologías y demás lineamientos relacionados con la evaluación y seguimiento de la administración de riesgos, donde se definen y se ajustan dichos requerimientos para ser implementados en el marco de la gestión. En caso de presentarse inconveniente en la ejecución de las actividades, se programa nuevamente para tomar las decisiones pertinentes. Como evidencia queda soportes de los temas tratados.</t>
  </si>
  <si>
    <t>Asignar y coordinar entrega de respuestas a las partes interesadas y realizar informes de Ley aplicables a la oficina de control interno.
Realizar las auditorías internas de acuerdo con el plan anual de auditorías.
Realizar Seguimiento a los planes de mejoramiento suscritos con los procesos de la entidad, direcciones territoriales y con los entes de control.</t>
  </si>
  <si>
    <t>Omitir el cumplimiento de requisitos legales y normativos</t>
  </si>
  <si>
    <t>por parte de los funcionarios o contratistas del proceso</t>
  </si>
  <si>
    <t xml:space="preserve">en la emisión de informes de seguimientos o de auditorías </t>
  </si>
  <si>
    <t>para beneficiar a un proceso, persona, área etc.</t>
  </si>
  <si>
    <t>Omitir el cumplimiento de requisitos legales y normativos para beneficiar a un proceso, persona, área etc., en la emisión de informes de seguimientos o de auditorías por parte de los funcionarios o contratistas del proceso</t>
  </si>
  <si>
    <t>Los servidores de la Oficina de Control Interno, en el marco de sus funciones, aplican anualmente los atributos Internacionales de las Prácticas Profesionales de Auditoría – MIPP y el Estatuto del Código de Ética, con el fin de dar cumplimiento a la normatividad vigente y prevenir actos de corrupción. En caso de identificar desviaciones, se toman las medidas pertinentes actuando acorde a la Ley. Como evidencias quedan los soportes, correos electrónicos, etc. (Si aplica).</t>
  </si>
  <si>
    <t>Establecer plan de acción.</t>
  </si>
  <si>
    <t>Realizar y publicar los informe de ley de acuerdo  con los tiempos establecidos y requeridos por la normatividad vigente</t>
  </si>
  <si>
    <t>Identificar, analizar y priorizar los riesgos institucionales. (seguridad de la información).</t>
  </si>
  <si>
    <t xml:space="preserve">por Incumplimiento  de la aplicación de las  politicas de seguridad de la Información,  por el desconocimiento de las herramientas y controles tecnologicos disponibles para la adecuada gestion de la información  que gestiona la Oficina de Control Interno.  </t>
  </si>
  <si>
    <t xml:space="preserve">lo anterior se presenta por  la falta de cultura organizacional en torno a la seguridad de la información, reflejada en la falta de capacitación, sensibilización y apropiación de las politicas de seguridad de la información y herramientas tecnologicas dispuestas por la Entidad  </t>
  </si>
  <si>
    <t xml:space="preserve">Posibilidad de pérdida reputacional por Incumplimiento  de la aplicación de las  politicas de seguridad de la Información,  por el desconocimiento de las herramientas y controles tecnologicos disponibles para la adecuada gestion de la información  que gestiona la Oficina de Control Interno.  lo anterior se presenta por  la falta de cultura organizacional en torno a la seguridad de la información, reflejada en la falta de capacitación, sensibilización y apropiación de las politicas de seguridad de la información y herramientas tecnologicas dispuestas por la Entidad  </t>
  </si>
  <si>
    <t>Seguridad Información/Digita</t>
  </si>
  <si>
    <t>CI-OCI-001
CI-OCI-002
CI-OCI-003
CI-ACI-004
CI-ACI-005
CI-SIG-006
CI-OCI-008
CI-OCI-009
CI-OCI-010
CI-OCI-012
CI-SIG-013
CI-SIG-014
CI-SIG-015
CI-SIG-016
CI-SIG-017
CI-OCI-018
CI-ARH-001
CI-ARH-002</t>
  </si>
  <si>
    <t>Diaria</t>
  </si>
  <si>
    <t>El profesional en Ingeniería de Sistemas de la Oficina de Control Interno será responsable de planificar y ejecutar capacitaciones y jornadas de sensibilización sobre las políticas del Sistema de Gestión de Seguridad de la Información (SGSI) y el uso adecuado de las herramientas tecnológicas institucionales. Estas actividades se desarrollarán de manera trimestral con el propósito de fortalecer el conocimiento y la apropiación de los lineamientos de seguridad de la información establecidos por la OCI.
En caso de no realizarse en la fecha prevista, la capacitación deberá ser reprogramada oportunamente.
Evidencia de su cumplimiento : listas de asistencia correo de citación de la sesiony  memoria técnica.
(Referencia: A.6.3)</t>
  </si>
  <si>
    <t>En consideración al nivel de severidad residual del riesgo, no se requiere la implementación de un plan de acción adicional</t>
  </si>
  <si>
    <t>1-Segumiento
(Feb-Abr)
2-Seguimiento
(May-Jul)
3-Seguimiento
(Ago-Oct)</t>
  </si>
  <si>
    <t>Profesional en Ingeniería de Sistemas de la Oficina de Control Interno y Enlace SIG del Proceso de Evaluación Independiente, o quien sea designado por el líder del Proceso</t>
  </si>
  <si>
    <t>por la divulgación no autorizada de información que gestiona  la Oficina de Control Interno, debido al no cumplimiento de las normas de auditorias generalmente aceptadas de la prudencia y reserva de la infomación y la generación de conflictos de intereses por parte de los auditores de la OCI,</t>
  </si>
  <si>
    <t>lo anterior por la falta de etica de los auditores.</t>
  </si>
  <si>
    <t>El profesional en Ingeniería de Sistemas de la Oficina de Control Interno será responsable  realizar los acuerdos  de Confidencialidad de todos los funcionarios y contratistas adscritos a la Oficina de Control Interno de manera anual y conforme a las necesidades que se presenten en la vigencia  con el objetivo de brindar  acceso a los  sistemas de información o a herramientas colaborativas de la Entidad (como OneDrive y SharePoint), en las cuales se procesa y/o almacena información institucional,  en caso de no suscribir este documento se informara al lider del proceso para tomar las acciones correctivas.
Evidencia: Acuerdos de Confidencialidad firmados y archivados.
Referencia: (A.6.6)</t>
  </si>
  <si>
    <t xml:space="preserve">La Oficina de Control Interno a traves de sus funcionarios o contratistas realizara capacitaciones o sensibilizaciones de manera trimestral sobre la confidencialidad, disponibilidad e integridad  de la información y demas temas relacionados con  gestión de la información  con el proposito  de fortalecer la cultura de la apropiación de las buenas practicas al interior del proceso, en caso de que no se ejecuten las sesiones se programaran nuevamente para dar cumplimiento al mencionado control.  
Evidencia :  Listas de Asistencia,  citación sesion, memoria tecnica.
</t>
  </si>
  <si>
    <t>Enlace SIG del Proceso de Evaluación Independiente, o quien sea designado por el líder del Proceso</t>
  </si>
  <si>
    <t>Gestión Administrativa</t>
  </si>
  <si>
    <t>Garantizar la gestión de los servicios administrativos, la adecuada administración de los bienes de las dependencias y la implementación, mantenimiento y mejora del Sistema de Gestión Ambiental a nivel central y territorial por medio de la definición de directrices y lineamientos enmarcados en los ODS y pacto global de naciones unidas, y la contratación de servicios para garantizar el desarrollo y funcionamiento de la UARIV, mejora continua del desempeño ambiental y la satisfacción de los servicios prestados durante cada anualidad.</t>
  </si>
  <si>
    <t>Administrar y actualizar el inventario de bienes</t>
  </si>
  <si>
    <t>ante la Unidad y entes de control por sanciones ocasionadas por desactualización de información registrada en aplicativo de control de inventarios</t>
  </si>
  <si>
    <t>debido a la alta rotación del personal (funcionarios y contratistas)  o perdida de elementos del almacén.</t>
  </si>
  <si>
    <t>El profesional responsable del procedimiento de Propiedad, Planta y Equipo (PPyE) dirigirá la toma física de inventario en cada una de las dependencias de la entidad, una vez al año, verificando la existencia de los bienes y su correcta asignación a los responsables correspondientes.
El propósito de esta actividad es garantizar el control sobre la ubicación de los bienes y determinar a cargo de quién se encuentran.
En caso de evidenciar cambios en los usuarios responsables, se realizará la actualización en el aplicativo de control de inventarios mediante los comprobantes de traslado entre funcionarios o los comprobantes de reintegro al almacén. 
Evidencia: Actas de cierre de la toma física e informe de relación de inventario de activos.</t>
  </si>
  <si>
    <t xml:space="preserve">Programar y socializar el cronograma anual de toma fisica de inventario, definiendo fechas por dependencia y dirección territorial. Ademas, se debe realizar capacitaciones sobre el proceso de inventarios a los responsables de bienes, donde se deje claro el alcance, uso del aplicativo obligaciones como custodios, manejo de traslados y reintegros. </t>
  </si>
  <si>
    <t>Coordinador Gestión Administrativa y Documental</t>
  </si>
  <si>
    <t>El profesional responsable, junto con los colaboradores del procedimiento de Propiedad, Planta y Equipo, realizará periódicamente la identificación de bienes mediante la colocación y verificación de la placa institucional, la cual permite confirmar en el aplicativo de almacén a quién se encuentra asociado cada elemento.Se aclara que los puestos de trabajo son asignados únicamente al personal de planta y a los contratistas, con el fin de asegurar un mayor control. En caso de identificar equipos sin placa o sin asignación, estos se cargarán al inventario del supervisor del contrato respectivo o del responsable del área o Dirección Territorial, siempre que este lo acepte; de lo contrario, serán reintegrados al almacén.
Evidencia: Formato de levantamiento individual de inventarios y registros en el aplicativo correspondientes al serial asociado a la placa.</t>
  </si>
  <si>
    <t>Controlar y hacer seguimiento a la atención de los servicios necesarios para el buen funcionamiento de la
entidad (papelería, vigilancia, seguros, transporte, aseo y cafetería)</t>
  </si>
  <si>
    <t>por demandas o quejas de nuestros grupos de valor por la no prestación del servicio administrativos</t>
  </si>
  <si>
    <t xml:space="preserve"> a causa de interrupciones de servicios administrativos</t>
  </si>
  <si>
    <t>Posibilidad de pérdida reputacional por demandas o quejas de nuestros grupos de valor por la no prestación del servicio administrativos</t>
  </si>
  <si>
    <t>El coordinador y los colaboradores del proceso de Gestión Administrativa realizan anualmente la planificación de recursos y el análisis de necesidades administrativas desde la vigencia anterior, con el fin de solicitar a la Oficina de Administración y Planeación (OAP) los recursos requeridos para el cumplimiento de las actividades propias del proceso.
Este procedimiento permite garantizar la continuidad y la adecuada prestación de los servicios administrativos, así como el cumplimiento de la misionalidad de la entidad.
En caso de no contar con los recursos necesarios, se informa oportunamente a la Secretaría General para gestionar la solución correspondiente a los imprevistos administrativos que se presenten.
Evidencia: Consolidación del Plan Anual de Adquisiciones (PAA) del Grupo de Gestión Administrativa y Documental – GGAD.</t>
  </si>
  <si>
    <t xml:space="preserve">Realizar verificación técnica y documental, revisado informe de actividades, cumplimiento de niveles de servicio, cronogramas y soportes, garantizando que las necesidades sean atendidas.  </t>
  </si>
  <si>
    <t>Los apoyos a la supervisión de los contratos de servicios generales del proceso de Gestión Administrativa realizan seguimiento periódico a la prestación de los servicios mediante reuniones de seguimiento, comunicaciones por correo electrónico y verificación de informes presentados por el contratista, con el fin de garantizar el adecuado cumplimiento contractual.
En caso de identificar posibles incumplimientos por parte del operador, la supervisión debe informar de manera inmediata al Grupo de Gestión Contractual para que se adelanten las acciones que correspondan, incluida la gestión para hacer efectivas las pólizas de cumplimiento cuando sea necesario.
Evidencia: Correos electrónicos, actas de reunión, listados de asistencia e informes de supervisión.</t>
  </si>
  <si>
    <t xml:space="preserve">Establecer los lineamientos para obtener un control efectivo en el ofrecimiento, recepción, planeación, organización, ingreso, aseguramiento y salida en la gestión de donaciones de bienes en especie aceptados en calidad de donación por la Unidad para las Víctimas. </t>
  </si>
  <si>
    <t>por errores en la entrega de donaciones  en  eventos masivos, en los que participan población victima y población vulnerable</t>
  </si>
  <si>
    <t>debido a la falta  de controles en la priorización de víctimas al momento de la  entrega de donaciones.</t>
  </si>
  <si>
    <t>Posibilidad de pérdida económica y reputacional por errores en la entrega de donaciones  en  eventos masivos, en los que participan población victima y población vulnerable</t>
  </si>
  <si>
    <t> </t>
  </si>
  <si>
    <t>Los colaboradores del Grupo de Gestión Administrativa y Documental (GGAD) únicamente realizarán el alistamiento de las donaciones cuando estas hayan sido aprobadas por el director general o el subdirector. Según resolución vigente 03027 de 05 de diciembre de 2025 o las sucesivas.
Las constancias de entrega realizadas en territorio por los solicitantes, enlaces misionales o equipos operativos constituyen papeles de trabajo con fines seguimiento. Evidencia: Soporte de salida de almacén con autorización de director o subdirector</t>
  </si>
  <si>
    <t>Una vez confirmada la autorización emitida por el Director General o el Subdirector, se debe proceder con el alistamiento de la mercancía en bodega. El responsable de bodega deberá generar el registro de salida en el sistema o en el formato interno correspondiente y notificar al puesto de vigilancia para que se consigne en la minuta la salida del material.</t>
  </si>
  <si>
    <t xml:space="preserve">Cada vez que se realice una donación, el responsable de bodega efectuará el control de salida de los elementos y reportará al personal de vigilancia para el registro en la minuta correspondiente. Durante la salida, se realizará una verificación física detallada de los elementos con el fin de asegurar el adecuado control de inventarios. En caso de identificar inconsistencias durante esta inspección, se procederá de inmediato a su verificación y ajuste correspondiente, dejando los soportes del caso. Evidencia: minutas de vigilancia y registro fotográfico. </t>
  </si>
  <si>
    <t xml:space="preserve">Hurto de bienes </t>
  </si>
  <si>
    <t>por parte de un funcionario de la Unidad</t>
  </si>
  <si>
    <t>que se encuentren en el almacén</t>
  </si>
  <si>
    <t>para beneficio propio o de un tercero</t>
  </si>
  <si>
    <t>Hurto de bienes  por parte de un funcionario de la Unidad que se encuentren en el almacén para beneficio propio o de un tercero</t>
  </si>
  <si>
    <t>El Coordinador del proceso de Gestión Administrativa garantiza, para cada vigencia, la contratación del servicio de seguridad y vigilancia, asignando un guarda y cámaras de seguridad de uso exclusivo para el área de almacén. Este recurso tiene como finalidad asegurar la custodia, integridad y protección de los bienes de la entidad. Para el caso específico de la bodega, el control de seguridad recae sobre los funcionarios responsables del almacén, quienes administran la entrada y salida de elementos. En caso de detectar anomalías o hallazgos, el personal de vigilancia procede a la verificación del sistema de cámaras y reporta conforme a los lineamientos del instructivo de vigilancia del proceso.
Evidencia: Contrato de vigilancia.</t>
  </si>
  <si>
    <t>Registro obligatorio en sistema o formato antes de cualquier movimiento de inventario.
Conciliaciones y arqueos periódicos.
Control de acceso restringido al almacén y verificación de ingresos y salidas</t>
  </si>
  <si>
    <t xml:space="preserve">Al finalizar la jornada laboral, el responsable del almacén informa al grupo de vigilancia para que se instale y registre un sello de seguridad en la puerta de ingreso, con firma, hora y fecha del cierre. Se toma registro fotográfico del sello colocado. El sello únicamente puede retirarse al día siguiente, en presencia del responsable del almacén, quien realiza nuevamente registro fotográfico y lo remite al área de vigilancia. Este procedimiento asegura que ninguna persona no autorizada ingrese al almacén fuera del horario laboral. En caso de que el sello presente alteraciones, se procede a la revisión de cámaras por parte del personal de vigilancia.
Evidencia: Registro fotográfico de cierre y apertura; reportes enviados a monitoreo y vigilancia. </t>
  </si>
  <si>
    <t>El profesional del procedimiento de Propiedad, Planta y Equipo implementa el control de ingreso al almacén mediante casilleros para asegurar que ningún funcionario o visitante ingrese maletines, bolsas u otros elementos que permitan la sustracción de bienes. Todo ingreso de personal ajeno al grupo de almacén queda registrado en la minuta con fecha y hora. Igualmente, al momento de la salida, el personal de vigilancia realiza la revisión de bolsos u objetos personales, con el fin de prevenir la extracción no autorizada de elementos del almacén</t>
  </si>
  <si>
    <t>Impulsar estrategias, programas y controles necesarios para alcanzar una mayor responsabilidad sobre la protección del medioambiente, por
medio de la identificación de sus impactos ambientales, establecimiento, aplicación y evaluación de controles que permitan mejorar continuamente el sistema y el desempeño ambiental.</t>
  </si>
  <si>
    <t xml:space="preserve">Realizar la medición de los objetivos a partir del seguimiento de los programas del SGA, los cambios en los aspectos e impactos ambientales y la identificación y actualización de las condiciones ambientales por cada proceso y sede territorial, desarrollando charlas de sensibilización ambiental como parte de la apropiación de la cultura ambiental y el desarrollo de inspecciones ambientales para la mejora continua del Sistema de Gestión Ambiental </t>
  </si>
  <si>
    <t>ante las partes interesadas por incumplimiento de los objetivos del sistema de gestión ambiental</t>
  </si>
  <si>
    <t>debido a la falta de identificación y evaluación de aspectos e impactos ambientales de la entidad, la planeación y personal competente encargado de la realización e implementación de las actividades y programas definidos.</t>
  </si>
  <si>
    <t>Posibilidad de pérdida económica y reputacional ante las partes interesadas por incumplimiento de los objetivos del sistema de gestión ambiental</t>
  </si>
  <si>
    <t>Ambiental</t>
  </si>
  <si>
    <t>El equipo implementador del Sistema de Gestión Ambiental realiza el acompañamiento en las direcciones territoriales y procesos para la actualización de la "Matriz de identificación y evaluación de aspectos e impactos ambientales" anualmente, con el fin de enfocar las actividades de control, fomento y prevención que permitan atender de manera efectiva los impactos ambientales determinados; en caso de no desarrollar la actividad, el equipo implementador convocará a una sesión extraordinaria. Evidencia: Correos electrónicos, actas de reunión (fase 2 y 4), listados de asistencia, formato diligenciado "Encuesta para la identificación de aspectos e impactos ambientales", formato diligenciado "Reporte de condiciones ambientales" matriz final de identificación y evaluación de aspectos e impactos ambientales de la vigencia evaluada y la Guía para la identificación y evaluación de aspectos e impactos ambientales.</t>
  </si>
  <si>
    <t xml:space="preserve">Se debe comunicar a todos los responsables el cronograma oficial para la actualización anual de la matriz ambiental. Además, de enviar instructivo y guías metodológicas para su actualización. Desde GGAD se realizar sesiones de asistencia técnica para apoyar el diligenciamiento de la matriz para resolver dudas sobre metodología y criterios de valoración. </t>
  </si>
  <si>
    <t> 01/01/2026</t>
  </si>
  <si>
    <t> 31/12/2026</t>
  </si>
  <si>
    <t>Realizar la identificación y verificación de los requisitos legales ambientales y otros requisitos con ámbito de aplicación a la Unidad para las Víctimas a nivel nacional, regional y local.</t>
  </si>
  <si>
    <t>por sanciones de entes de control a causa de Incumplimiento de los requisitos legales ambientales aplicables a la entidad.</t>
  </si>
  <si>
    <t>debido a la ausencia de personal calificado que permita la adecuada actualización e identificación periódica de normatividad aplicable en materia ambiental a nivel nacional, regional y/o local, y su respectivo cumplimiento.</t>
  </si>
  <si>
    <t>Posibilidad de pérdida económica y reputacional por sanciones de entes de control a causa de Incumplimiento de los requisitos legales ambientales aplicables a la entidad.</t>
  </si>
  <si>
    <t>El equipo que apoya la implementación conformado por enlaces SIG, administrativos y apoyos SGA en territorio así como el equipo implementador del SGA, se encarga de la identificación de requisitos legales ambientales a nivel territorial y/o nacional que puedan impactar la funcionalidad de la entidad mediante la aplicación de una encuesta enviada a la oficina asesora jurídica con periodicidad bimestral. En caso de no realizar el reporte a tiempo se solicita a la Oficina asesora Jurídica una actualización extemporánea o se espera a la próxima actualización para la inclusión de la norma. Evidencia: Correo electrónico y encuesta diligenciada y enviada al equipo implementador del SGA.</t>
  </si>
  <si>
    <t>Realizar capacitaciones a Direcciones Territoriales cada 6 meses respecto a la adecuada identificación y verificación de los requisitos legales.</t>
  </si>
  <si>
    <t>  01/01/2026</t>
  </si>
  <si>
    <t>  31/12/2026</t>
  </si>
  <si>
    <t>EEl equipo implementador realiza socialización de la identificación de requisitos legales ambientales en Direcciones Territoriales para garantizar el ámbito de aplicación a la entidad, con periodicidad semestral utilizando infografía, en caso de no realizar el envío a tiempo se realiza la socialización en los espacios de orientación virtual. Evidencia Infografías, listados de asistencias y correos electrónicos.</t>
  </si>
  <si>
    <t>Realizar mesas técnicas para la identificación de las partes interesadas y posterior socialización de la matriz de roles, responsabilidades y competencias, así como el diligenciamiento de la lista de chequeo con el propósito de identificar el nivel de implementación del SGA en la entidad, y establecer estrategias de fomento, prevención y control para su mejora continua en las 20 direcciones territoriales y 18 procesos, bajo el Modelo Integrado de Planeación y Gestión - MIPG</t>
  </si>
  <si>
    <t>ante nuestras partes interesadas internas y externas, por afectación en el desempeño ambiental y sanciones ante entes de control</t>
  </si>
  <si>
    <t>debido a la ausencia de implementación de buenas practicas ambientales, manejo integral de residuos sólidos (Identificación, almacenamiento y disposición), disposición de funcionarios y contratistas frente a la realización de actividades asociadas con la gestión ambiental y falta de destinación de recursos al SGA necesarios para dar cumplimiento a obligaciones establecidas en la norma técnica colombiana NTC ISO 14001:2015.</t>
  </si>
  <si>
    <t>Posibilidad de pérdida económica y reputacional ante nuestras partes interesadas internas y externas, por afectación en el desempeño ambiental y sanciones ante entes de control</t>
  </si>
  <si>
    <r>
      <t xml:space="preserve">El equipo implementador del SGA, se encargan de establecer lineamientos y realizar el seguimiento a las actividades del plan de implementación que permitan dar cumplimiento a los requisitos establecidos en el </t>
    </r>
    <r>
      <rPr>
        <b/>
        <sz val="11"/>
        <rFont val="Calibri"/>
        <family val="2"/>
      </rPr>
      <t>Modelo Integrado de Planeación y Gestión - MIPG</t>
    </r>
    <r>
      <rPr>
        <sz val="11"/>
        <rFont val="Calibri"/>
        <family val="2"/>
      </rPr>
      <t xml:space="preserve"> cada vez que se requiera, con el fin de asegurar el cumplimiento de las metas establecidas por el SGA. En caso de no realizarse se debe realiza un plan de mejora para revisar metas Evidencia: Plan de implementación y seguimiento registrado en el aplicativo dispuesto</t>
    </r>
  </si>
  <si>
    <t>Realizar inspecciones ambientales en todas las sedes de la entidad, con el propósito de revisar el estado actual de las condiciones ambientales tanto internas como externas.</t>
  </si>
  <si>
    <t>   01/01/2026</t>
  </si>
  <si>
    <t>   31/12/2026</t>
  </si>
  <si>
    <t>El equipo implementador del Sistema de Gestión Ambiental, mensualmente revisa el desarrollo de las actividades programas en el plan de trabajo definido para la vigencia para atender los Objetivos de Desarrollo Sostenible - ODS y los principios de Pacto Global de las Naciones Unidas, con el propósito de asegurar el cumplimiento del Plan Institucional de Gestión Ambiental - PIGA de la entidad, en el caso de incumplimiento o retraso en la ejecución se realiza una observación al Plan Anual de Trabajo (PAT) y se reprograma la tarea. Evidencia: Plan Anual de Trabajo y la documentación que soporta el desarrollo de las actividades ejecutadas, avance PIGA.</t>
  </si>
  <si>
    <t xml:space="preserve">Controlar y hacer seguimiento a la atención de los servicios generales necesarios para el buen funcionamiento de la entidad (papelería, vigilancia, seguros, transporte, aseo y cafetería, mantenimiento) </t>
  </si>
  <si>
    <t xml:space="preserve">por pérdida de la Confidencialidad de la Información de la Entidad, </t>
  </si>
  <si>
    <t>debido a la falta de controles de acceso físico y perimetrales de las instalaciones de la Entidad, por ingreso de personal no autorizado.</t>
  </si>
  <si>
    <t>Posibilidad de pérdida económica y reputacional por pérdida de la Confidencialidad de la Información de la Entidad, debido a la falta de controles de acceso físico y perimetrales de las instalaciones de la Entidad, por ingreso de personal no autorizado.</t>
  </si>
  <si>
    <t>TI-SIF-010
GA-DOT-013
GA-DOT-014
GA-DOT-015
GA-ARH-001
GA-ARH-002</t>
  </si>
  <si>
    <r>
      <t>El Proceso de Gestión Administrativa realiza la contratación de Vigilancia, con el fin preservar la seguridad de los activos de información y los Colaboradores de la Entidad.</t>
    </r>
    <r>
      <rPr>
        <b/>
        <sz val="11"/>
        <rFont val="Calibri"/>
        <family val="2"/>
      </rPr>
      <t xml:space="preserve">
Evidencia:</t>
    </r>
    <r>
      <rPr>
        <sz val="11"/>
        <rFont val="Calibri"/>
        <family val="2"/>
      </rPr>
      <t xml:space="preserve"> Contrato de Vigilancia.</t>
    </r>
    <r>
      <rPr>
        <b/>
        <sz val="11"/>
        <rFont val="Calibri"/>
        <family val="2"/>
      </rPr>
      <t xml:space="preserve">
(A.5.21, A.5.23, A.5.36, A.7.4, A.7.11)</t>
    </r>
  </si>
  <si>
    <t>Dado el nivel de severidad residual del riesgo no se hace necesario implementar un plan de acción, pero el proceso define un plan de acción adicionales con el fin de evitar la materialización del riesgo.</t>
  </si>
  <si>
    <r>
      <t>El Proceso de Gestión Administrativa, realiza el seguimiento mensual al Proveedor de Vigilancia con fin de verificar el cumplimiento de las actividades enmarcadas en el Contrato.</t>
    </r>
    <r>
      <rPr>
        <b/>
        <sz val="11"/>
        <rFont val="Calibri"/>
        <family val="2"/>
      </rPr>
      <t xml:space="preserve">
Evidencia: </t>
    </r>
    <r>
      <rPr>
        <sz val="11"/>
        <rFont val="Calibri"/>
        <family val="2"/>
      </rPr>
      <t>Informe de ejecución del contrato de vigilancia.</t>
    </r>
    <r>
      <rPr>
        <b/>
        <sz val="11"/>
        <rFont val="Calibri"/>
        <family val="2"/>
      </rPr>
      <t xml:space="preserve">
(A.5.21, A.5.23, A.5.36, A.7.4, A.7.11)</t>
    </r>
  </si>
  <si>
    <t>Enlace SIG del Proceso Gestión Administrativa o designado por el líder del Proceso.</t>
  </si>
  <si>
    <r>
      <t>El Proceso de Gestión Administrativa, define como mecanismo de control para el acceso de personal a las instalaciones de la Entidad, el registro en la herramienta "Ingreso San Cayetano Power App" por parte de las áreas que requieran la autorización de ingreso.</t>
    </r>
    <r>
      <rPr>
        <b/>
        <sz val="11"/>
        <rFont val="Calibri"/>
        <family val="2"/>
      </rPr>
      <t xml:space="preserve">
Evidencia:</t>
    </r>
    <r>
      <rPr>
        <sz val="11"/>
        <rFont val="Calibri"/>
        <family val="2"/>
      </rPr>
      <t xml:space="preserve"> Registro de la herramienta y/o informe y/o correo de generación de la solicitud de las áreas que requieran autorización de ingreso.</t>
    </r>
    <r>
      <rPr>
        <b/>
        <sz val="11"/>
        <rFont val="Calibri"/>
        <family val="2"/>
      </rPr>
      <t xml:space="preserve">
(A.5.21, A.5.23, A.5.36, A.7.4, A.7.11)</t>
    </r>
  </si>
  <si>
    <r>
      <t>El Proceso de Gestión Administrativa, define plan de choque cuando se materialice el riesgo de la vulneración de la seguridad mediante el consumo de utilización de servicios adicionales de seguridad que son templados en la proyección del desarrollo del contrato vigente.</t>
    </r>
    <r>
      <rPr>
        <b/>
        <sz val="11"/>
        <rFont val="Calibri"/>
        <family val="2"/>
      </rPr>
      <t xml:space="preserve">
Evidencia:</t>
    </r>
    <r>
      <rPr>
        <sz val="11"/>
        <rFont val="Calibri"/>
        <family val="2"/>
      </rPr>
      <t xml:space="preserve"> Correos de solicitud de servicios adicionales (personal de apoyo) y/o trazabilidad en el software de vigilancia y del monitoreo de vigilancia por parte de la Entidad del complejo sobre el ingreso del personal que apoyo a la eventualidad.</t>
    </r>
    <r>
      <rPr>
        <b/>
        <sz val="11"/>
        <rFont val="Calibri"/>
        <family val="2"/>
      </rPr>
      <t xml:space="preserve">
(A.5.21, A.5.23, A.5.36, A.7.4, A.7.11)</t>
    </r>
  </si>
  <si>
    <t xml:space="preserve">y/o continuidad del Servicio eléctrico, </t>
  </si>
  <si>
    <t xml:space="preserve">debido a falta o ausencia de mantenimiento preventivo de la planta eléctrica y ups del complejo empresarial San Cayetano donde opera la Entidad. </t>
  </si>
  <si>
    <t xml:space="preserve">Posibilidad de pérdida de disponibilidad y/o continuidad del Servicio eléctrico, debido a falta o ausencia de mantenimiento preventivo de la planta eléctrica y ups del complejo empresarial San Cayetano donde opera la Entidad. </t>
  </si>
  <si>
    <t>Infraestructura</t>
  </si>
  <si>
    <t>Fallas tecnológicas</t>
  </si>
  <si>
    <r>
      <t>El Proceso de Gestión Administrativa, realiza el seguimiento a la Administración del Complejo San Cayetano donde opera la Entidad, frente al cumplimiento de las pruebas y mantenimiento de la planta eléctrica de manera bimestral con el objetivo de garantizar la Continuidad del Servicio y tomar medidas correctivas.</t>
    </r>
    <r>
      <rPr>
        <b/>
        <sz val="11"/>
        <rFont val="Calibri"/>
        <family val="2"/>
      </rPr>
      <t xml:space="preserve">
Evidencia: </t>
    </r>
    <r>
      <rPr>
        <sz val="11"/>
        <rFont val="Calibri"/>
        <family val="2"/>
      </rPr>
      <t>Envío del correo electrónico bimestral del Proceso de Gestión Administrativa a la Administración del Complejo para el seguimiento del cronograma de las pruebas y mantenimiento de la planta eléctrica ejecutadas por la Administración del Complejo.</t>
    </r>
    <r>
      <rPr>
        <b/>
        <sz val="11"/>
        <rFont val="Calibri"/>
        <family val="2"/>
      </rPr>
      <t xml:space="preserve">
(A.5.21, A.5.23, A.5.36, A.7.4, A.7.11)</t>
    </r>
  </si>
  <si>
    <r>
      <t>El Proceso de Gestión Administrativa, realiza el seguimiento a la Administración del Complejo San Cayetano donde opera la Entidad, frente al cumplimiento de las pruebas y mantenimiento de la UPS de manera bimestral con el objetivo de garantizar la Continuidad del Servicio y tomar medidas correctivas.</t>
    </r>
    <r>
      <rPr>
        <b/>
        <sz val="11"/>
        <rFont val="Calibri"/>
        <family val="2"/>
      </rPr>
      <t xml:space="preserve">
Evidencia: </t>
    </r>
    <r>
      <rPr>
        <sz val="11"/>
        <rFont val="Calibri"/>
        <family val="2"/>
      </rPr>
      <t>Envío del correo electrónico bimestral del Proceso de Gestión Administrativa a la Administración del Complejo para el seguimiento del cronograma de las pruebas y mantenimiento de la UPS ejecutadas por la Administración del Complejo.</t>
    </r>
    <r>
      <rPr>
        <b/>
        <sz val="11"/>
        <rFont val="Calibri"/>
        <family val="2"/>
      </rPr>
      <t xml:space="preserve">
(A.5.21, A.5.23, A.5.36, A.7.4, A.7.11)</t>
    </r>
  </si>
  <si>
    <r>
      <t>El Proceso de Gestión Administrativa, en caso de identificar que no se están realizando las actividades de las pruebas y mantenimientos preventivos para la planta eléctrica y UPS donde opera la Entidad, se procederá a realizar un comunicado a la Administración del Complejo San Cayetano frente a las fallas presentadas en la continuidad del servicio eléctrico.</t>
    </r>
    <r>
      <rPr>
        <b/>
        <sz val="11"/>
        <rFont val="Calibri"/>
        <family val="2"/>
      </rPr>
      <t xml:space="preserve">
Evidencia:</t>
    </r>
    <r>
      <rPr>
        <sz val="11"/>
        <rFont val="Calibri"/>
        <family val="2"/>
      </rPr>
      <t xml:space="preserve"> Envió de correo electrónico del Proceso de Gestión Administrativa por el incumplimiento de las pruebas y mantenimientos de la planta eléctrica y UPS a la Administración del Complejo San Cayetano donde opera la entidad.</t>
    </r>
    <r>
      <rPr>
        <b/>
        <sz val="11"/>
        <rFont val="Calibri"/>
        <family val="2"/>
      </rPr>
      <t xml:space="preserve">
(A.5.21, A.5.23, A.5.36, A.7.4, A.7.11)</t>
    </r>
  </si>
  <si>
    <t>Gestión para la asistencia</t>
  </si>
  <si>
    <t>Determinar la entrega o no de la atención y ayuda humanitaria a las víctimas del conflicto armado en Colombia, incluidos en el RUV, a través de la identificación de necesidades, capacidades y/o afectaciones en cumplimiento de los requisitos legales durante la vigencia de la ley.</t>
  </si>
  <si>
    <t>Analizar, tramitar las solicitudes y realizar la colocación de recursos a los registros viables por concepto de Atención Humanitaria y Ayuda Humanitaria</t>
  </si>
  <si>
    <t xml:space="preserve">Incumplir con los requisitos establecidos en la programación y colocación de Asistencia humanitaria </t>
  </si>
  <si>
    <t>por los funcionarios de la Unidad</t>
  </si>
  <si>
    <t xml:space="preserve">como resultado de tráfico de influencias por el ofrecimiento de dadivas </t>
  </si>
  <si>
    <t>en beneficio propio o de un tercero</t>
  </si>
  <si>
    <t>Incumplir con los requisitos establecidos en la programación y colocación de Asistencia humanitaria por los funcionarios de la Unidad como resultado de tráfico de influencias por el ofrecimiento de dadivas en beneficio propio o de un tercero</t>
  </si>
  <si>
    <t>Casi Seguro</t>
  </si>
  <si>
    <t>Las personas de la Subdirección de Asistencia y Atención Humanitaria encargadas del trámite y programación de atención humanitaria verifican, al momento de realizar la colocación del giro,  fallecidos, ayudas vigentes, no incluidos mediante cruces de información como punto de control adicional con el fin de validar la idoneidad de las colocaciones de los recursos, en caso de identificarse inconsistencias en la información requerida, se realizan las gestiones correspondientes para actualizar o corroborar la información, de esta actividad queda como evidencia el formato planilla validación para colocación.</t>
  </si>
  <si>
    <t>Se define Plan de Acción para fortalecer los controles actuales y evitar la materialización del riesgo.</t>
  </si>
  <si>
    <t xml:space="preserve">La subdirección de Asistencia y Atención Humanitaria genera espacios de capacitación o sensibilización frente a la transparencia en la entrega de los recursos de asistencia humanitaria </t>
  </si>
  <si>
    <t>Profesional de la Subdirección de Asistencia y Atención Humanitaria de la línea de acción  de gestión para la entrega de asistencia humanitaria y gestión integral</t>
  </si>
  <si>
    <t>Cuando se identifica un giro  colocado a una persona fallecida o No Incluida y el giro se encuentra disponible, las personas de la SAAH (Subdirección de Asistencia y Atención Humanitaria) remiten una Orden de No Pago al Operador de pagos con el fin de evitar el cobro de los recursos colocados como evidencia queda  Correo Electrónico.</t>
  </si>
  <si>
    <t xml:space="preserve">
Las personas delegadas de la Subdirección de Asistencia y Atención Humanitaria, identifican la novedad y/o la inconsistencia en las herramientas y aplicaciones de la gestión del trámite de las solicitudes de atención humanitaria, realizan el registro de la incidencia en la herramienta establecida por la OTI.  Como evidencia quedan los reportes de ARANDA.</t>
  </si>
  <si>
    <t xml:space="preserve">
La Subdirección de Asistencia y Atención Humanitaria, a través de la línea de acción de administración y gestión de sistemas de información, valida la suscripción del "Acuerdo de Confidencialidad de Usuarios de Herramientas Tecnológicas o Información de la Unidad para la Atención y Reparación Integral a las Víctimas", con la finalidad que se habiliten los perfiles requeridos para el acceso a VIVANTO, SM y SGV, de acuerdo con lo autorizado por el jefe (a) de la dependencia; en caso de que el acuerdo presente alguna inconsistencia, se devuelve el proceso al profesional asignado para efectuar su ajuste. Como evidencia se cuenta con los formatos de aceptación de acuerdos y correos electronicos.
</t>
  </si>
  <si>
    <t>por el Incumplimiento  ante las víctimas de los requisitos definidos para realizar la entrega de Asistencia humanitaria</t>
  </si>
  <si>
    <t>por no contar con las fuentes de información de las víctimas, falta de procedimientos automatizados, no ejecución de controles definidos, dificultad de comunicación entre procesos, fallas de las aplicaciones o disponibilidad de las mismas y dificultades en las validaciones de identidad de parte del operador de pagos.</t>
  </si>
  <si>
    <t>Muy Alta</t>
  </si>
  <si>
    <t>Las personas de la Subdirección de Asistencia y Atención Humanitaria encargadas del trámite y programación de Asistencia humanitaria verifican al momento de realizar la colocación del giro,  fallecidos, ayudas vigentes y no inclusión mediante cruces de información, como punto de control adicional, y con el fin de validar la idoneidad de las colocaciones de los recursos, en caso de identificarse inconsistencias en la información  se realizan las gestiones correspondientes para actualizar o corroborar la información. De esta actividad queda como evidencia el formato planilla validación para colocación.</t>
  </si>
  <si>
    <t>La subdirección de Asistencia y Atención Humanitaria genera orden de no pago frente a las colocaciones que registran giros disponibles para pago con novedad de persona fallecida o no incluida</t>
  </si>
  <si>
    <t>Profesional de la Subdirección de Asistencia y Atención Humanitaria de la línea de acción  de gestión para la entrega de asistencia humanitaria</t>
  </si>
  <si>
    <t>Cuando se identifica un giro colocado a una persona fallecida o No Incluida y el giro se encuentra disponible, las personas de la SAAH (Subdirección de Asistencia y Atención Humanitaria) remiten una Orden de No Pago (ONP)  a través de correo electrónico al Operador de pagos con el fin de evitar el cobro de los recursos colocados , como evidencia queda correo electrónico.</t>
  </si>
  <si>
    <t>Las personas de la Subdirección de Asistencia y Atención Humanitaria  cada vez que se requiera, realiza la  validación del documento de destinatarios de entrega de asistencia  humanitaria con giros en estado pagado en la registraduría nacional del estado civil, en caso de identificarse inconsistencias en la misma,  se remite a la Oficina Asesora Jurídica para el trámite correspondiente , como evidencia queda correo electrónico con la información de la validación</t>
  </si>
  <si>
    <t>Las personas de la Subdirección de Asistencia y Atención Humanitaria con asignación de perfil, cada vez que se identifican inconsistencias y novedades radican las incidencias que se identifican en las herramientas y aplicaciones de la gestión del trámite de las solicitudes de atención humanitaria a través de la herramienta establecida por la OTI,de esta actividad queda como registro el reporte de la herramienta ARANDA</t>
  </si>
  <si>
    <t>Analizar, tramitar las solicitudes y realizar la colocación de recursos a los registros viables por concepto de Atención Humanitaria y Ayuda Humanitaria.</t>
  </si>
  <si>
    <t xml:space="preserve">por pérdida de la Confidencialidad e integridad  de la Información de la Entidad, </t>
  </si>
  <si>
    <t>debido a la falla o ausencia de controles relacionados con el acceso a información clasificada y/o reservada y el uso adecuado de la información</t>
  </si>
  <si>
    <t>TI-SIF-003
TI-SIF-006
TI-SIF-009
GA- BMT-011
GA-BSM-012
GA-HSA-001
GA-ARH-001
GA-ARH-002
TI-SIF-003
TI-SIF-006
TI-SIF-003
TI-SIF-006
TI-SIF-003
TI-SIF-003
TI-SIF-006
TI-SIF-003
TI-SIF-006
GA-BSM-012
GA-HSA-001</t>
  </si>
  <si>
    <t>Semanal</t>
  </si>
  <si>
    <r>
      <t xml:space="preserve">El Proceso de Gestión para la Asistencia suscribe un "Acuerdo de Confidencialidad" con cada uno de los funcionarios y/o contratistas y/o operador del Proceso, cuando se requiere acceder a los Sistemas de información y/o Servicios TI en las que se procesa y/o almacena la información de la Entidad, en caso de NO contar con el "Acuerdo", no se asignara accesos, ni usuarios.  En el caso de que se venza el "Acuerdo" el usuario será deshabilitado; asímismo,  el lider del Proceso de Gestión para la Asistencia establece los perfiles de acceso a los funcionarios, contratistas y/o operadores de acuerdo con las actividades a desarrollar.
Este control permite dar cumplimento a las políticas de seguridad de la información definidas por la entidad, por lo que es importante indicarle a los funcionarios y/o contratistas y/o operadores del Proceso las implicaciones que se pueden presentar por el uso inadecuado de la información en aras de obtener un beneficio económico por la atención y orientación a las víctimas. 
</t>
    </r>
    <r>
      <rPr>
        <b/>
        <sz val="11"/>
        <rFont val="Calibri"/>
        <family val="2"/>
      </rPr>
      <t xml:space="preserve">Evidencia: </t>
    </r>
    <r>
      <rPr>
        <sz val="11"/>
        <rFont val="Calibri"/>
        <family val="2"/>
      </rPr>
      <t xml:space="preserve">Los Acuerdos de Confidencialidad suscritos por el proceso de Gestión para la asistencia y/o reporte de dicho registro.
</t>
    </r>
    <r>
      <rPr>
        <b/>
        <sz val="11"/>
        <rFont val="Calibri"/>
        <family val="2"/>
      </rPr>
      <t>(A.6.6, A.5.16, A.8.2, A.8.3, A.8.13)</t>
    </r>
  </si>
  <si>
    <r>
      <t xml:space="preserve">El enlace SIG del Proceso de Gestión para la Asistencia socializa la información del Sistema de Gestión de Seguridad de la Información a los funcionarios, contratistas y operadores del proceso cada vez que la Oficina de Tecnologia de la Información (OTI) las publique ó se identifique la necesidad al interior del proceso.
</t>
    </r>
    <r>
      <rPr>
        <b/>
        <sz val="11"/>
        <rFont val="Calibri"/>
        <family val="2"/>
      </rPr>
      <t>Evidencia:</t>
    </r>
    <r>
      <rPr>
        <sz val="11"/>
        <rFont val="Calibri"/>
        <family val="2"/>
      </rPr>
      <t xml:space="preserve"> Correo electrónico de socialización de información del Sistema de Gestión de Seguridad de la Información.
</t>
    </r>
    <r>
      <rPr>
        <b/>
        <sz val="11"/>
        <rFont val="Calibri"/>
        <family val="2"/>
      </rPr>
      <t>(A.6.3)</t>
    </r>
  </si>
  <si>
    <t>Enlace SIG de Gestión para la Asistencia o designado por el líder del Proceso.</t>
  </si>
  <si>
    <r>
      <t xml:space="preserve">El Proceso de Gestión para la Asistencia define la herramienta SharePoint para el almacenamiento de la información del proceso, por lo que cada vez que se requiera un permisos especifico de acceso se remititá solicitud a la OFician de Tecnologia de Información (OTI)
</t>
    </r>
    <r>
      <rPr>
        <b/>
        <sz val="11"/>
        <rFont val="Calibri"/>
        <family val="2"/>
      </rPr>
      <t>Evidencia:</t>
    </r>
    <r>
      <rPr>
        <sz val="11"/>
        <rFont val="Calibri"/>
        <family val="2"/>
      </rPr>
      <t xml:space="preserve"> Correo de solicitud cada vez que se requiera el acceso. En caso de no tener solicitudes se deberá enviar correo indicando que en el periodo no se efectuo dicho requerimeinto.
</t>
    </r>
    <r>
      <rPr>
        <b/>
        <sz val="11"/>
        <rFont val="Calibri"/>
        <family val="2"/>
      </rPr>
      <t>(A.5.16, A.8.2, A.8.3, A.8.13)</t>
    </r>
  </si>
  <si>
    <t>Gestión Contractual</t>
  </si>
  <si>
    <t>El Grupo de Gestión Contractual, establece lineamientos para la estructuración de los procesos contractuales y planeación contractual, previo a la identificación e inicio de cada uno de los
procedimientos según la modalidad de selección contractual, aplicado a la totalidad de las áreas conforme a sus necesidades en el plan anual de adquisiciones, con el fin de cumplir la misionalidad de la Unidad.</t>
  </si>
  <si>
    <t>Realizar los procesos de contratación de acuerdo con la modalidad de contratación.</t>
  </si>
  <si>
    <t>Ante las partes interesadas por sanciones de entes de control en los procesos de contratación</t>
  </si>
  <si>
    <t>debido al incumplimiento de los requisitos mínimos en la estructuración de los documentos precontractuales por la deficiente estructuración de quienes  intervienen en el proceso.</t>
  </si>
  <si>
    <t>Posibilidad de pérdida reputacional Ante las partes interesadas por sanciones de entes de control en los procesos de contratación</t>
  </si>
  <si>
    <t>Alta</t>
  </si>
  <si>
    <t>Cada vez que se requiera, el GGC realizará la verificación y actualización, creación o eliminación de documentos para la gestión contractual de la UARIV, de acuerdo con las actualizaciones normativas. En caso de evidenciar que algún documento se encuentre desactualizado u obsoleto, se realizará el trámite de actualización y formalización ante el SIG. La evidencia se soporta con la trazabilidad de las actualizaciones, modificaciones o eliminaciones documentales y actas respectivas.</t>
  </si>
  <si>
    <t>Realizar sensibilización y refuerzo de las gestiones adelantadas entre el equipo del GGC y las áreas solicitantes, con el fin de generar alertas en la estructuración de  procesos contractuales por parte del abogado del GGC a la coordinación del GGC por correo electrónico y/o reuniones grupales.</t>
  </si>
  <si>
    <t>Enlace SIG GGC o designado por el Líder del proceso</t>
  </si>
  <si>
    <t>El Equipo Profesional del Grupo de Gestión Contractual gestionará los procesos de contratación y acompañamiento a las áreas. Cada vez que se requiere el profesional jurídico y financiero/económico, realiza el control de legalidad jurídico y financiero/económico cada vez que se gestiona un contrato de acuerdo con la modalidad, En caso de evidenciar en algún proceso de selección que no se cumpla con los lineamientos, registrará la trazabilidad por medio de correos electrónicos de retroalimentación.  Como evidencia quedan correos de acuerdo con el componente jurídico,  financiero y económico.</t>
  </si>
  <si>
    <t>Capacitación con contenidos que refieran la estructuración de procesos de selección. Mínimo dos veces al año.
Socialización, retroalimentación de los contenidos actualizados (formatos, guías, manuales, protocolos, entre otros) al equipo interno del Grupo Gestión Contractual.</t>
  </si>
  <si>
    <t>Acompañamiento al proceso de liquidación de contratos y convenios</t>
  </si>
  <si>
    <t xml:space="preserve">Por fallas o deficiencias en los informes de supervision que no permitan realizar la liquidacion en el plazo establecido </t>
  </si>
  <si>
    <t>Debido  al incumplimiento
legal o normativo en las actividades
o documentos necesarios para
adelantar la liquidación de los
contratos (según aplique), debido a
omisiones o deficiencias en el
ejercicio de la supervisión y/o gestión
poscontractual por parte de los
responsables de la etapa
poscontractual.</t>
  </si>
  <si>
    <t xml:space="preserve">Posibilidad de pérdida económica y reputacional Por fallas o deficiencias en los informes de supervision que no permitan realizar la liquidacion en el plazo establecido </t>
  </si>
  <si>
    <t>El profesional designado por la Coordinación del Grupo de Gestión Contractual, cada vez que se requiera, realizará acompañamiento al trámite de liquidación, teniendo en cuenta el tiempo establecido por la norma para pérdida de competencia. En caso de evidenciar alguna controversia contractual, el área encargada  redireccionará el proceso al área u Oficina Jurídica. Como evidencia se cuenta con actas de liquidación, correos de trazabilidad o memorandos de radicación a las áreas competentes.</t>
  </si>
  <si>
    <t>Realizar acompañamiento en las gestiones adelantadas entre el equipo del GGC y las áreas solicitantes en el trámite de liquidación, con el fin de terminar o liquidar adecuadamente el contrato o convenio.</t>
  </si>
  <si>
    <t xml:space="preserve">  01/01/2026
</t>
  </si>
  <si>
    <t xml:space="preserve">  31/12/2026
</t>
  </si>
  <si>
    <t>El profesional designado por la Coordinación del Grupo de Gestión Contractual realizará acompañamiento y gestión de la solicitud de documentos necesarios para el trámite de liquidación, de acuerdo con las necesidades específicas de cada caso y conforme a lo estipulado en los manuales, procedimientos, guías y listas de chequeo Vigentes. Este acompañamiento será realizado cada vez que sea requerido para lograr  el avance del proceso de liquidación. En caso de no cumplir con los requisitos o documentos necesarios para la liquidación, el trámite se devolverá por medio de correo o memorando, según sea el caso. Como evidencia quedan  Solicitudes del abogado a área encargada / supervisor, avales para la radicación, observaciones en el trámite de revisión, radicación por medio de plataforma vigente. Esto se soportará por medio de correos electrónicos y memorandos radicados. </t>
  </si>
  <si>
    <t xml:space="preserve">elaborar documentos precontractuales  </t>
  </si>
  <si>
    <t xml:space="preserve">a la medida de un proveedor en particular, </t>
  </si>
  <si>
    <t xml:space="preserve">por parte servidores públicos o los profesionales del Grupo de Gestión Contractual </t>
  </si>
  <si>
    <t>a cambio de recibir cualquier dádiva o beneficios propio para favorecer a un tercero, mediante el uso indebido de información sensible, clasificada o reservada en el marco de la gestión y ejecución de contratos.</t>
  </si>
  <si>
    <t>elaborar documentos precontractuales   a la medida de un proveedor en particular,  por parte servidores públicos o los profesionales del Grupo de Gestión Contractual  a cambio de recibir cualquier dádiva o beneficios propio para favorecer a un tercero, mediante el uso indebido de información sensible, clasificada o reservada en el marco de la gestión y ejecución de contratos.</t>
  </si>
  <si>
    <t>El equipo profesional designado en la etapa precontractual, cada vez que recibe documentos precontractuales, debe en su revisión dar aplicación a las normas y procedimientos vigentes en materia contractual, en el marco de lo establecido en el Compromiso de Transparencia y Confidencialidad, procurando por la participación plural de oferentes. En caso de evidenciar incumplimiento a la normatividad, se informará de acuerdo a lo establecido en cada procedimiento y en los canales correspondientes para la toma de decisiones a las que haya lugar. Se evidencia a través de correos electrónicos de seguimiento y diligenciamiento del Formato Compromiso de Transparencia.</t>
  </si>
  <si>
    <t>En caso de evidenciarse la elaboración de documentos precontractuales manipulados para favorecer a un tercero, se debe avisar a la coordinación del GGC y/o ordenación del gasto, así mismo a los entes de control a que haya lugar, por correo electrónico u oficio, para adelantar las investigaciones a las que haya lugar.</t>
  </si>
  <si>
    <t>   31/12/2026</t>
  </si>
  <si>
    <t>El ordenador del gasto, cada vez que se identifique una necesidad contractual, designará a los profesionales evaluadores, con el fin de actuar con absoluta diligencia y transparencia durante el desarrollo de su labor.  En caso de cualquier omisión, desatención, extralimitación y/o incumplimiento de las responsabilidades a cargo de quienes lo integren, deberá ser informada por escrito al(la) Ordenador(a) del Gasto, por parte del director (a), subdirector (a), jefe de área, coordinador de Grupo de Trabajo o área solicitante, o Coordinador(a) del Grupo de Gestión Contractual, con el fin de adoptar las medidas que correspondan y/o adelantar si es el caso, las actuaciones disciplinarias y/o sancionatorias contractuales a que haya lugar Como se evidencia quedan  la asignación mediante acta/oficio  del ordenador del gasto y asignación por medio de correo electrónico/oficio en la etapa correspondiente por parte la coordinación del grupo de gestión contractual.</t>
  </si>
  <si>
    <t>Elaborar las minutas de los contratos derivados de los procesos de contratación adelantados por la entidad, de acuerdo a la modalidad de contratación.</t>
  </si>
  <si>
    <t>por pérdida a la Confidencialidad de la Información de la Entidad</t>
  </si>
  <si>
    <t>Posibilidad de pérdida económica y reputacional por pérdida a la Confidencialidad de la Información de la Entidaddebido a la falla o ausencia de controles relacionados con el acceso a información clasificada y/o reservada.</t>
  </si>
  <si>
    <t>GC-PGC-004
GC-ARH-001
GC-ARH-002</t>
  </si>
  <si>
    <t>Seguimiento Trimestal</t>
  </si>
  <si>
    <t>El Proceso de Gestión Contractual suscribe un "Acuerdo de Confidencialidad" con cada uno de los funcionarios y/o contratistas del Proceso cuando se requiere acceder a los sistemas de información y/o servicios TI en los que se procesa y/o almacena la información de la entidad. En caso de no contar con el "Acuerdo", no se asignarán accesos ni usuarios. Para el caso de que se venza el "Acuerdo", el usuario será deshabilitado.
Este control permite dar cumplimiento a las políticas de seguridad de la información definidas por la entidad, por lo que es importante indicarle a los funcionarios y/o contratistas del Proceso las implicaciones que se pueden presentar por el uso inadecuado de la información con el fin de obtener un beneficio económico a través de la atención y orientación a las víctimas.
Evidencia: Los Acuerdos de Confidencialidad suscritos por el proceso de Gestión Contractual y/o reporte de dicho registro.
(A.6.6)</t>
  </si>
  <si>
    <r>
      <t>El enlace SIG del Proceso de Gestión Contractual deberá socializar los compromisos y el estado actual del Sistema de Gestión de Seguridad de la Información (SGSI) en cada uno de los encuentros "Enlace SIG", y retroalimentar la información generada por parte de la Oficina de Tecnología de la Información (OTI) en materia de seguridad, la cual es publicada en la intranet. Además, deberá promover la participación, al interior del Proceso, en las charlas de seguridad convocadas.</t>
    </r>
    <r>
      <rPr>
        <b/>
        <sz val="11"/>
        <rFont val="Calibri"/>
        <family val="2"/>
      </rPr>
      <t xml:space="preserve">
Evidencia:</t>
    </r>
    <r>
      <rPr>
        <sz val="11"/>
        <rFont val="Calibri"/>
        <family val="2"/>
      </rPr>
      <t xml:space="preserve">
Correos electrónicos con socializaciones, inducciones, guías, instructivos e invitaciones enviadas por el Sistema de Gestión de Seguridad de la Información (SGSI) y socializadas al interior del GGC.</t>
    </r>
    <r>
      <rPr>
        <b/>
        <sz val="11"/>
        <rFont val="Calibri"/>
        <family val="2"/>
      </rPr>
      <t xml:space="preserve">
(A.6.3)</t>
    </r>
  </si>
  <si>
    <t>1-Seguminrto
(Feb-Abr)
2-Seguiminto
(May-Jul)
3-Seguimiento
(Ago-Oct)</t>
  </si>
  <si>
    <t>Enlace SIG del Grupo de Gestión Contractual o designado por el líder del Proceso.</t>
  </si>
  <si>
    <t>El Proceso de Gestión Contractual firma un Acuerdo de Confidencialidad con Gestión Documental para el cargue y descarga de expedientes contractuales de la herramienta ARCHIDU.
Evidencia: Los Acuerdos de Confidencialidad de ARCHIDU suscritos por el proceso de Gestión Contractual.
(A.6.6)</t>
  </si>
  <si>
    <t>por pérdida de la Disponibilidad de la Información de la Entidad</t>
  </si>
  <si>
    <t>Posibilidad de pérdida económica y reputacional por pérdida de la Disponibilidad de la Información de la Entidaddebido a la falla o ausencia de controles de seguridad aplicables.</t>
  </si>
  <si>
    <t>El Proceso de Gestión Contractual realiza la entrega formal de los expedientes físicos y digitales al Proceso de Gestión Documental a través de memorandos (radicados), correos electrónicos con aval del GGAD y FUID.
Evidencia: Los memorandos (radicados), correos electrónicos con aval del GGAD y FUID.
(A.5.9, A.5.10, A.5.11)</t>
  </si>
  <si>
    <t>El Proceso de Gestión Contractual retroalimenta a los funcionarios y contratistas respecto al reporte emitido por la Oficina de Tecnología de la Información (OTI) sobre el estado de uso de OneDrive.
Evidencia: Socialización del correo electrónico enviado por la OTI sobre el estado del uso de OneDrive del Proceso.
(A.5.16, A.8.2, A.8.3, A.8.13)</t>
  </si>
  <si>
    <r>
      <t>El Proceso de Gestión Contractual realiza la publicación de la etapa precontractual y postcontractual en el aplicativo SECOP, con el fin de tener la información disponible y actualizada de los procesos ejecutados.
Evidencia: Se relacionarán los números de procesos ejecutados en el aplicativo SECOP.</t>
    </r>
    <r>
      <rPr>
        <b/>
        <sz val="11"/>
        <rFont val="Calibri"/>
        <family val="2"/>
      </rPr>
      <t xml:space="preserve">
(A.8.8)</t>
    </r>
  </si>
  <si>
    <t>Gestión Documental</t>
  </si>
  <si>
    <t>Planear, normalizar, organizar y controlar el flujo de la información, documentos y registros producidos y recibidos en virtud de las funciones desarrolladas por la Unidad, desde su planificación hasta su disposición final, garantizando la preservación y conservación del patrimonio documental , mediante la adopción de prácticas y estándares normativos archivísticos proferidos por el AGN, así como los de calidad basados en la norma ISO 30301; orientados a la satisfacción de necesidades y expectativas de las partes interesadas.</t>
  </si>
  <si>
    <t>Ejecutar las actividades para la elaboración, producción, adopción y control de la información documentada del Sistema Integrado de Gestión -SIG.</t>
  </si>
  <si>
    <t>por no dar respuesta institucional de manera eficiente a las solicitudes o requerimiento de información de los grupos valor</t>
  </si>
  <si>
    <t>debido a falta de lineamientos en la organización y control de la documentación que se produce en todos los procesos de la Entidad .</t>
  </si>
  <si>
    <t>El enlace SIG de Gestión Documental socializa  el  Procedimiento de Control de la Información Documentada a todos los enlaces de los procesos de la Entidad en el primer encuentro anual y a través de comunicaciones internas para llegar a todos los colaboradores de la Entidad, con el objetivo de dar a conocer el procedimiento y garantizar su cumplimiento en los lineamientos. En caso de encontrar irregularidad en el procedimiento se procede a realizar revisión con el proceso donde se detectan el incumplimiento en conjunto con la OAP. Evidencia: Listado de asistencia, correo electrónico socialización.</t>
  </si>
  <si>
    <t>De acuerdo al nivel residual del riesgo, se define un plan de acción adicional para evitar su materialización</t>
  </si>
  <si>
    <t>Realizar revisión con el proceso donde se detectan incumplimientos en conjunto con la OAP/ realizar una No conformidad al proceso donde se detecta el incumplimiento</t>
  </si>
  <si>
    <t>El responsable de la codificación de Gestión Documental, revisa los documentos que llegan para codificación y publicación que cumplan con los modelos establecidos para el levantamiento de la información, con el objetivo de realizar revisión previa de los modelos y lineamientos establecidos por el proceso. En caso de encontrar una inconsistencia se devuelve los documentos a los dueños de los procesos para que realice las correcciones necesarias. Evidencia: Correos electrónicos y documentos codificados, listado maestro de documentos.</t>
  </si>
  <si>
    <t>El proceso de Gestión Documental en conjunto con la Oficina Asesora de Planeación realiza la revisión y actualización del procedimiento control de la información documentada anualmente, con el objetivo de revisar la normatividad vigente y garantizar la aplicación en la entidad. En caso de no requerir actualizaciones de igual manera se socializa el documento, Evidencia: Actualización del procedimiento y socialización a todos los enlaces SIG.</t>
  </si>
  <si>
    <t>Implementar cada uno de los programas y actividades detalladas en los instrumentos archivísticos.</t>
  </si>
  <si>
    <t>ante nuestras partes interesadas y sanciones por entes de control obedecido al incumplimiento de  los parámetros normativos impartidos por el archivo general de la nación</t>
  </si>
  <si>
    <t>debido a la falta del equipo técnico conformado por profesionales en archivística que realiza seguimiento a la implementación de los programas y actividades detallados en los instrumentos archivísticos.</t>
  </si>
  <si>
    <t>Los profesionales archivistas de gestión documental realizan un diagnóstico de archivo en la Entidad y elaboran un Plan de trabajo en la vigencia con el objetivo de garantizar la implementación de instrumentos archivísticos en todos los procesos de la entidad. En caso de no cumplimiento se deberá realizar una revisión de tareas con los integrantes del proceso y establecer acciones de mejora. Evidencia: Diagnostico, Plan de Trabajo, actas de seguimiento al cumplimiento del plan de trabajo.</t>
  </si>
  <si>
    <t>Realizar la gestión y solicitud de recursos necesarios para la contratación de los servicios de Gestión Documental desde el primer semestre del año ante la Oficina Asesora de Planeación, y así dar cumplimiento a la normatividad vigente y a las actividades propuestas.</t>
  </si>
  <si>
    <t>Gestión Documental desarrolla anualmente un plan de capacitación con el objetivo de socializar las buenas prácticas archivísticas en la Entidad, y así garantizar el cumplimiento de la Ley General de Archivo, en caso de incumplimiento de las fechas, se programan a demanda nuevas capacitaciones. Evidencia: Actas, listado de asistencia, encuestas, cronograma de capacitaciones.</t>
  </si>
  <si>
    <t>Los profesionales archivistas de gestión documental, realizan acompañamiento a demanda a todas las áreas y Direcciones Territoriales en la Entidad de acuerdo con sus requerimientos, con el objetivo de garantizar que realicen una adecuada gestión en temas archivísticos, se realiza de manera presencial, video conferencia o virtual, según las necesidades. En caso de no realizar acompañamiento de acuerdo a lo programado se realiza seguimiento al proceso para garantizar el cumplimiento en la organización de archivos. Evidencia: correo electrónico, acta de reunión y/o listado de asistencia.</t>
  </si>
  <si>
    <t>Radicar, clasificar, distribuir la correspondencia de la Unidad tanto interna como externa.</t>
  </si>
  <si>
    <t>ante las partes interesadas por Incumplimiento de la respuesta institucional</t>
  </si>
  <si>
    <t>debido a la falta  de contratos con operadores que realicen las actividades de radicación, clasificación y distribución de correspondencia tanto interna como externa</t>
  </si>
  <si>
    <t>El Grupo de Gestión Administrativa y Documental  solicita los recursos necesarios para el desarrollo de las operaciones de radicación y correspondencia desde el primer semestre del año anterior  a la Secretaria General, con el objetivo de realizar  la contratación para garantizar la continuidad del servicio  y así dar cumplimiento a las obligaciones legales. En caso de no contar con los recursos se realiza contingencia  y/o estrategia para la recepción de correspondencia. Evidencia: Correos y documentos de contratación.</t>
  </si>
  <si>
    <t>De acuerdo al nivel residual del riesgo, se define un plan de acción adicional para evitar su materialización.</t>
  </si>
  <si>
    <t>Realizar la gestión y solicitud de recursos necesarios para la contratación de los servicios de gestión documental desde el primer semestre del año, ante la Oficina Asesora de Planeación, y así dar cumplimiento a la normatividad vigente y a las actividades propuestas.</t>
  </si>
  <si>
    <t xml:space="preserve">El equipo de gestión documental  al identificar demoras en la radicación por temas de orden público, realiza un plan de contingencia  en conjunto con el operador de correspondencia para garantizar la entrega y gestión oportuna de las comunicaciones oficiales en la entidad. En caso de no poder realizar la contingencia la entidad cuenta con herramienta tecnológica  para la automatización de los procesos internos (escaner y equipos de computo para la radicación desde las territoriales hacia el nivel Nacional), lo cual  posibilita la gestión de correspondencia y comunicaciones oficiales (Genera un consecutivo de las comunicaciones oficiales). Evidencia: procedimiento de correspondencia y correo electrónico con comunicación con el operador. </t>
  </si>
  <si>
    <t>Proporcionar el servicio de préstamos y consulta de expedientes, que se encuentren bajo la administración del Archivo de la Entidad.</t>
  </si>
  <si>
    <t xml:space="preserve">Uso mal intencionado </t>
  </si>
  <si>
    <t xml:space="preserve">por parte de  funcionarios, operadores u organismos externos  </t>
  </si>
  <si>
    <t xml:space="preserve">de la información de los expedientes </t>
  </si>
  <si>
    <t>Uso mal intencionado de la información de los expedientes por parte de funcionarios, operadores u organismos externos para beneficio propio o de un tercero.</t>
  </si>
  <si>
    <t xml:space="preserve">Gestión Documental establece una cláusula de confidencialidad cada vez que se inicia un contrato, con el objetivo de prevenir el mal uso de la información confidencial de la Entidad. En caso de no cumplir esta cláusula se procede a revisar con el operador por incumplimiento del contrato. Adicionalmente, cada persona de la operación debe firmar el acuerdo de confidencialidad establecido por la Entidad. Evidencia: Contrato con cláusula de confidencialidad y Acuerdos de confidencialidad. </t>
  </si>
  <si>
    <t>Por la Tipología del riesgo se define Plan de Acción para evitar su materialización</t>
  </si>
  <si>
    <t>Trasladar la documentación a una sola área de archivo con el fin de unificar la administración de ingresos, consultas y prestamos de los expedientes.</t>
  </si>
  <si>
    <t>Gestión Documental cuenta en su área de Archivo con vigilancia todos los días (guardas de seguridad) y monitoreo (cámaras) en las instalaciones en donde reposa todo el archivo de gestión de la Unidad, con el objetivo de garantizar la custodia y seguridad de la información, si se detecta irregularidad en el proceso se procede a revisar con el supervisor de vigilancia y el operador. Evidencia: Formato planilla de control ingreso y salida de las bodegas de archivo, Informe de vigilancia con soportes.</t>
  </si>
  <si>
    <t>El operador de correspondencia contratado por la Entidad, cuando requiere el traslado de la documentación, utiliza un precinto e inventario, con el objetivo de garantizar la seguridad de los expedientes. En caso de encontrar inconsistencia en el proceso, se procede a realizar las investigaciones del caso con la empresa contratada. Evidencia: registro fotográfico.</t>
  </si>
  <si>
    <t>Realizar el acompañamiento y Asesoría a los colaboradores de la Unidad, para garantizar la adecuada organización de los archivos de la Entidad, en cumplimiento a los lineamientos formulados.</t>
  </si>
  <si>
    <t>por la no implementación y  adopción de los lineamientos impartidos por el proceso de Gestión Documental</t>
  </si>
  <si>
    <t>debido a la baja participación y compromiso de los funcionarios, contratistas,  colaboradores , directivos, jefes y lideres a las jornadas de capacitación y acompañamiento técnico que realiza el proceso de Gestión Documental para la implementación de las TRD en la entidad.</t>
  </si>
  <si>
    <t>Los profesionales archivistas desarrollan anualmente un Plan de capacitación con el objetivo de socializar las buenas prácticas archivísticas en la entidad , y así garantizar el cumplimiento de la ley de archivo, en caso de incumplimiento al cronograma del Plan, se programan a demanda nuevas capacitaciones. Evidencia: Actas, listado de asistencia, encuestas, cronograma de capacitaciones.</t>
  </si>
  <si>
    <t>Revisar periódicamente toda la documentación asociada al proceso de Gestión Documental para establecer lineamientos acordes con la normatividad vigente y socializar las actualizaciones a todos los colaboradores de la Entidad.</t>
  </si>
  <si>
    <t>Gestión Documental realiza revisión trimestral de la normatividad vigente y en caso de ser necesario actualiza  sus lineamientos (Procedimientos, formatos, manuales, programas e instrumentos archivísticos).Con el objetivo de garantizar el cumplimiento de la normatividad vigente en la Entidad. En caso de evidenciar desactualización se reúne los profesionales archivistas para  realizar ajustes correspondientes. Evidencias. Actualización del normograma. lineamientos actualizados y socializados.</t>
  </si>
  <si>
    <t xml:space="preserve">Realizar las transferencias y traslados documentales de acuerdo con  los lineamientos técnicos y normativos. </t>
  </si>
  <si>
    <t>por perdida de la información , retraso a la respuesta institucional y expedientes de víctimas incompletos, afectando la conformación de los archivos de derechos humanos de forma integral</t>
  </si>
  <si>
    <t>debido al incumpliendo de los lineamientos impartidos para realizar de manera oportuna los traslados documentales desde las dependencias que permitan garantizar la conformación integral de los expedientes y posterior legalización de las transferencias documentales.</t>
  </si>
  <si>
    <t>Los profesionales de Gestión Documental realizan planeación anual de capacitaciones a todos los funcionarios, contratistas y colaboradores de la entidad para la aplicación del procedimiento y lineamientos de transferencia y traslados establecidos y, de esta manera dar cumplimiento a los lineamientos del Archivo General de la Nación. Observación: Estas socializaciones son incluidas en el plan anual de capacitaciones de la Entidad y el proceso realiza acompañamiento técnico a las Áreas y Direcciones territoriales. En caso de no realizarse las capacitaciones programadas, se realizan acompañamiento a través del Plan Parcero de cada proceso o dirección territorial. Evidencia: actas, listados, encuesta y Plan de Capacitación.</t>
  </si>
  <si>
    <t>Fortalecer la gestión documental en la entidad a través de un plan de trabajo para la  implementación de la ISO 30301.</t>
  </si>
  <si>
    <t>Gestión Documental socializa a todas las Dependencias y Direcciones Territoriales las actualizaciones aprobadas frente a las Tablas de Retención Documental y lineamientos generados por el proceso cada vez que se requiera dicha actualización. En caso de no cumplir con la socialización, se realiza a través de capacitaciones y acompañamientos a las diferentes Áreas, con el objetivo de garantizar la adecuada organización de la documentación generada. Evidencia: Tablas de Retención Documental, listado de asistencia a capacitaciones.</t>
  </si>
  <si>
    <t xml:space="preserve">Asegurar la memoria institucional y salvaguardar la documentación durante su ciclo de vida con controles que permitan mejorar la eficiencia y desarrollo de los procesos de la entidad en el marco de su fortalecimiento y adecuación institucional </t>
  </si>
  <si>
    <t xml:space="preserve">Adoptar e implementar el Sistema de Gestión Documental y Archivo basados en la norma ISO 30301 </t>
  </si>
  <si>
    <t>debido al no cumplimiento de los estándares de calidad ISO 30301 en la gestión documental</t>
  </si>
  <si>
    <t>por falta de apropiación en la implementación y seguimiento por parte de los colaboradores de la entidad.</t>
  </si>
  <si>
    <t>Documental</t>
  </si>
  <si>
    <t>El grupo implementador del sistema brinda mensualmente asistencia técnica por oferta y demanda a las dependencias y direcciones territoriales de la Entidad. En caso de no hacer la asistencia técnica se realiza socializaciones en los encuentros de enlaces SIG para que ellos compartan información al interior o en las Direcciones Territoriales. Evidencia: cronograma de capacitaciones anual y reportes de la asistencia técnica.</t>
  </si>
  <si>
    <t>De acuerdo al nivel residual del riesgo no se define plan de acción adicional.</t>
  </si>
  <si>
    <t>El líder de implementación del Sistema de Gestión de Registros y Documentos establece un plan de trabajo al cual le realiza seguimiento trimestral, para garantizar la implementación del sistema en la Entidad. En caso de incumplimiento se realiza revisión de actividades para su reprogramación. Evidencia: Plan de trabajo, seguimiento actividades.</t>
  </si>
  <si>
    <t xml:space="preserve">para acceder a la información custodiada por el Proceso de Gestión Documental, </t>
  </si>
  <si>
    <t>debido a la falla o ausencia de controles de seguridad relacionados con los expedientes físicos y electrónicos que se encuentran almacenados en el archivo de gestión, archivo central y el Sistema de Gestión de Documentos Electrónicos de Archivo (ArchiDhu).</t>
  </si>
  <si>
    <t>TI-SIF-004
TI-SIF-038
GD-DOT-009
GD-SIF-039
GD-ARH-001
GD-ARH-002</t>
  </si>
  <si>
    <r>
      <t xml:space="preserve">El Proceso de Gestión Documental, realiza la "Digitalización de los documentos" en el Sistema de Gestión de Documentos Electrónicos de Archivo "ARCHIDU" para garantizar y facilitar el acceso a la información y con ello evitar la consulta de documentos físicos originales. 
</t>
    </r>
    <r>
      <rPr>
        <b/>
        <sz val="11"/>
        <rFont val="Calibri"/>
        <family val="2"/>
      </rPr>
      <t>Evidencia:</t>
    </r>
    <r>
      <rPr>
        <sz val="11"/>
        <rFont val="Calibri"/>
        <family val="2"/>
      </rPr>
      <t xml:space="preserve"> Informe de expedientes digitalizados para el periodo.
</t>
    </r>
    <r>
      <rPr>
        <b/>
        <sz val="11"/>
        <rFont val="Calibri"/>
        <family val="2"/>
      </rPr>
      <t>(A.5.13, A.5.15, A.8.15)</t>
    </r>
  </si>
  <si>
    <r>
      <t xml:space="preserve">El Proceso de Gestión Documental, lleva el registro y control de préstamos de expedientes a los funcionarios y/o contratistas de la Entidad para la atención y trámites en sus dependencias del nivel nacional.
</t>
    </r>
    <r>
      <rPr>
        <b/>
        <sz val="11"/>
        <rFont val="Calibri"/>
        <family val="2"/>
      </rPr>
      <t>Evidencia:</t>
    </r>
    <r>
      <rPr>
        <sz val="11"/>
        <rFont val="Calibri"/>
        <family val="2"/>
      </rPr>
      <t xml:space="preserve"> Formato Préstamo de Documentos y/o Expedientes de Archivos de Gestión mensual.
</t>
    </r>
    <r>
      <rPr>
        <b/>
        <sz val="11"/>
        <rFont val="Calibri"/>
        <family val="2"/>
      </rPr>
      <t>(A.5.10, A.5.12, A.5.13, A.5.15, A.8.15)</t>
    </r>
  </si>
  <si>
    <t>Enlace SIG del Proceso de Gestión Documental o designado por el líder del Proceso.</t>
  </si>
  <si>
    <r>
      <t xml:space="preserve">El Proceso de Gestión Documental, genera un inventario documental por dependencia y direcciones territoriales para llevar el registro de los expedientes que se encuentra en el archivo de gestión y archivo central de la Entidad.
</t>
    </r>
    <r>
      <rPr>
        <b/>
        <sz val="11"/>
        <rFont val="Calibri"/>
        <family val="2"/>
      </rPr>
      <t>Evidencia:</t>
    </r>
    <r>
      <rPr>
        <sz val="11"/>
        <rFont val="Calibri"/>
        <family val="2"/>
      </rPr>
      <t xml:space="preserve"> Archivo de Excel del inventario documental por dependencia y Direcciones Territoriales.
</t>
    </r>
    <r>
      <rPr>
        <b/>
        <sz val="11"/>
        <rFont val="Calibri"/>
        <family val="2"/>
      </rPr>
      <t>(A.5.10, A.5.12, A.5.13, A.5.15, A.8.15)</t>
    </r>
  </si>
  <si>
    <r>
      <t xml:space="preserve">El Proceso de Gestión Documental, cuenta con las tablas de control para la (Información Pública Reservada, Información Pública Clasificada, Pública) de acuerdo con los lineamientos de Ley 1712 de 2014 para conceder los permisos a los expediente físicos y electrónicos.
</t>
    </r>
    <r>
      <rPr>
        <b/>
        <sz val="11"/>
        <rFont val="Calibri"/>
        <family val="2"/>
      </rPr>
      <t>Evidencia:</t>
    </r>
    <r>
      <rPr>
        <sz val="11"/>
        <rFont val="Calibri"/>
        <family val="2"/>
      </rPr>
      <t xml:space="preserve"> Tablas de control de acceso y/o reporte de configuración de usuarios en ARCHIDhu y/o correos de respuesta de solicitudes de préstamos de expedientes.
</t>
    </r>
    <r>
      <rPr>
        <b/>
        <sz val="11"/>
        <rFont val="Calibri"/>
        <family val="2"/>
      </rPr>
      <t>(A.5.10, A.5.12, A.5.13)</t>
    </r>
  </si>
  <si>
    <r>
      <t xml:space="preserve">El Proceso de Gestión Documental, cuando se genera una denuncia por pérdidas de un documento o expediente o cuando se identifica que los expedientes no están completos, se aplica el procedimiento para la reconstrucción de expedientes.
</t>
    </r>
    <r>
      <rPr>
        <b/>
        <sz val="11"/>
        <rFont val="Calibri"/>
        <family val="2"/>
      </rPr>
      <t>Evidencia:</t>
    </r>
    <r>
      <rPr>
        <sz val="11"/>
        <rFont val="Calibri"/>
        <family val="2"/>
      </rPr>
      <t xml:space="preserve"> Cuando se reporte una denuncia por pérdida de un expediente y se requiera realizar una reconstrucción de este se debe presentar el informe de pérdida de documento. En los casos en que no se presente reporte por pérdida se deberá enviar un correo al líder del proceso indicando que no se presentó novedades de perdida de expedientes durante el período.
</t>
    </r>
    <r>
      <rPr>
        <b/>
        <sz val="11"/>
        <rFont val="Calibri"/>
        <family val="2"/>
      </rPr>
      <t>(A.5.33, A.8.15)</t>
    </r>
  </si>
  <si>
    <t>Gestión Talento Humano</t>
  </si>
  <si>
    <t>Planear, organizar, ejecutar, controlar y evaluar las acciones relacionadas con la administración y el desarrollo del Talento Humano al servicio de la Unidad, en pro del mejoramiento continuo, la satisfacción del personal y el desarrollo institucional, que permita contar con servidores idóneos competentes, en un ambiente cálido de trabajo, para atender la misión y objetivos de la Entidad.</t>
  </si>
  <si>
    <t>Realizar el proceso de vinculación de servidores públicos en la UARIV</t>
  </si>
  <si>
    <t>Posibilidad de pérdida económica y reputacional de la UARIV</t>
  </si>
  <si>
    <t>por parte de la gestión realizada por el funcionario encargado de la verificación de requisitos</t>
  </si>
  <si>
    <t>al vincular personal que no cumple con los requisitos para el cargo y el correcto desempeño de sus funciones</t>
  </si>
  <si>
    <t>al recibir dádivas en beneficio propio afectando la misionalidad y operatividad de la UARIV.</t>
  </si>
  <si>
    <t>TH-PET-005
TH-ARC-001
TH-ARC-001</t>
  </si>
  <si>
    <t>El profesional a cargo de las vinculaciones del personal, semestralmente valida el marco normativo y los procedimientos e instructivos documentales de vinculación; en caso de encontrar ajustes o nuevos dispocisiones de los requisitos legales y procedimentales, comunica mediante correo el caso ante la Coordinación de Talento Humano para actualizar los procedimientos e instructivos documentales. 
Evidencia: Correo electrónico.</t>
  </si>
  <si>
    <t>Capacitar a los servidores públicos para el fortalecimiento y conciencia frente a la aplicación del código de integridad y la declaración de conflicto de interés e impedimentos en la Entidad.
Evidencia: Correo Electrónico de Convocatoria y listados de Asistencia a Capacitación.</t>
  </si>
  <si>
    <t>Coordinador(a) Grupo de Gestión de Talento Humano</t>
  </si>
  <si>
    <t>El profesional a cargo de las vinculaciones del personal, una vez se presente la vacancia del empleo y deba proveerse por nombramiento de carrera administrativa, encargo o en provisionalidad, realiza el análisis de requisitos del perfil requerido, valida la información contenida de las certificaciones académicas y laborales, en caso de observar incumplimiento y que el aspirante no subsane los requisitos legales, comunicará a través de correo electrónico el caso a la coordinación de Talento Humano para que se tomen las decisiones pertinentes. 
Evidencia: Muestra aleatoria del Formatos diligenciado de análisis de cumplimiento de requisitos. Código 770,12,15-60</t>
  </si>
  <si>
    <t>Piezas informativas a los servidores encargados de desarrollar los procesos de vinculación de personal, enfatizando en las tematicas y requerimientos exigidos por la ley en lo referente a la provisión de empleos</t>
  </si>
  <si>
    <t>Administrar la nómina, seguridad social y prestaciones de los servidores públicos.
Gestionar las novedades, condiciones laborales y situaciones administrativas del Talento Humano.</t>
  </si>
  <si>
    <t xml:space="preserve">Posibilidad de afectación económica al manipular el proceso de liquidación de nómina </t>
  </si>
  <si>
    <t>por parte del profesional encargado de realizar las liquidaciones</t>
  </si>
  <si>
    <t xml:space="preserve">sin el cumplimiento de los requisitos legales o el registro del sistema tecnológico KACTUS </t>
  </si>
  <si>
    <t xml:space="preserve">solicitando dádivas o beneficios a nombre propio o de terceros </t>
  </si>
  <si>
    <t>TH-NOM-001</t>
  </si>
  <si>
    <t>El profesional responsable del proceso de nómina realiza la validación del archivo de prenómina generado por otro integrante del equipo, asegurando la integridad y exactitud de la información, en caso de encontrarse errores en los soportes gestionados y/o cálculos, procederá con los ajustes que se requieran para una adecuada liquidación. 
Evidencia: Prenomina (Capturas de pantallas o archivos, entre otros)</t>
  </si>
  <si>
    <t>Realizar seguimiento trimestralmente a través del Log de auditoria que genera el sistema de nómita, con el fin de validar los movimientos y registros en la liquidación de la misma. 
Evidencia: Archivo Log de auditoria</t>
  </si>
  <si>
    <t xml:space="preserve">El profesional responsable del proceso de nómina en el evento en el que se presenten inconsistencia en la nómina y se encuentren errores en los soportes gestionados y/o cálculos, comunicará a través de correo electrónico el caso a la coordinación de talento humano y la coordinación financiera para realizar los ajustes pertinentes.  
Evidencia: Correo electrónico. </t>
  </si>
  <si>
    <t>El profesional responsable del proceso de nómina convoca reuniones al administrador del sistema tecnológico KACTUS  para revisión del aplicativo referente a los controles del sistema en los diferentes módulos y las auditorías del sistema.
Evidencia: Actas de reunión</t>
  </si>
  <si>
    <t>Definir acciones para la
implementación de la Gestión 
Estratégica del Talento 
Humano.</t>
  </si>
  <si>
    <t>de la UARIV ante funcionarios y entes de control, por bajos niveles de ejecución del Plan Estratégico de Talento Humano,</t>
  </si>
  <si>
    <t>debido a la poca participación y apropiación de los servidores públicos en las actividades del Plan Estratégico de Talento Humano, lo cual limita la ejecución efectiva de las acciones programadas y afecta el logro de los resultados establecidos.</t>
  </si>
  <si>
    <t>TH-PET-007</t>
  </si>
  <si>
    <t xml:space="preserve">Los profesionales  del Gestión del Talento Humano realiza seguimiento y control periódico al cumplimiento de las actividades del Plan Estratégico de Talento Humano, a través de la verificación trimestral del avance porcentual frente al cronograma aprobado, la validación de evidencias de ejecución y la elaboración de reportes de avance, con el fin de identificar desviaciones oportunamente y definir acciones correctivas que garanticen el cumplimiento de las metas establecidas.
Evidencia: Cuadro de mando integrado </t>
  </si>
  <si>
    <t xml:space="preserve">Los profesionales  del Gestión del Talento Humano realizan actividades de gestión autonoma por cada uno  de los planes de talento humano, con el fin de mitigar posibles demoras en los procesos de contratación. 
Evidencia: Cuadro de mando integrado </t>
  </si>
  <si>
    <t>Realizar la desvinculación de 
los servidores públicos de la 
UARIV.</t>
  </si>
  <si>
    <t xml:space="preserve">de información  (conocimiento tácto o implicito) en los procesos de la UARIV por la fuga de capital intelectual critico
</t>
  </si>
  <si>
    <t xml:space="preserve">en el evento en que los servidores públicos se retiren, se trasladen de dependencia o cambien de funciones sin realizar una transferencia de conocimiento completa, estructurada y verificable. </t>
  </si>
  <si>
    <t>NO APLICA</t>
  </si>
  <si>
    <t xml:space="preserve">El profesional a cargo de las desvinculaciones verifica la recepción y consolida  las Acta de Entrega del Cargo para todos los procesos de retiro, movilidad interna o cambio de funciones, realizando la revisión del acta certificando su completitud antes de autorizar el cierre del proceso.
Evidencia: Muestra de los formatos acta de entrega de cargo remitidos por los servidores públicos </t>
  </si>
  <si>
    <t>Se decide implementar plan de acción</t>
  </si>
  <si>
    <t>Consolidar la información del Inventario Institucional de Conocimiento Tácito con el fin de identificar el conocimiento crítico que poseen los servidores, priorizando los cargos misionales y aquellos con alta rotación o nivel de especialidad.
Evidencia: Matriz de inventario de conocimiento tácito</t>
  </si>
  <si>
    <t>Ejecutar los Planes y programas de desarrollo de la gestión del talento humano - Implementación del plan de trabajo de SST.</t>
  </si>
  <si>
    <t>ante los colaboradores y partes interesadas del Proceso de Gestión de Talento Humano por el incumplimiento normativos asociados al SG-SST y ambientes y hábitos de vida saludables</t>
  </si>
  <si>
    <t>debido al desconocimiento de los requisitos legales del SG-SST por parte de los colaboradores que lideran el SG-SST.</t>
  </si>
  <si>
    <t>Posibilidad de pérdida económica y reputacional ante los colaboradores y partes interesadas del Proceso de Gestión de Talento Humano por el incumplimiento normativos asociados al SG-SST y ambientes y hábitos de vida saludablesdebido al desconocimiento de los requisitos legales del SG-SST por parte de los colaboradores que lideran el SG-SST.</t>
  </si>
  <si>
    <t>Seguridad, Salud en el Trabajo</t>
  </si>
  <si>
    <t>TH-PET-006</t>
  </si>
  <si>
    <t>"Los profesionales elaboran el  Plan Anual de Trabajo de SST, el cual es revisado por el  Coordinador(a) del Grupo de Gestión del Talento Humano; y una vez aprobado el plan, este se socializa a las partes interesadas; en el evento que surja nueva normatividad se procederá a revisar y actualizar el plan.  
Evidencia:  Plan Anual de Trabajo de SST aprobado "</t>
  </si>
  <si>
    <t>Los profesionales de SST realizan el monitoreo trimestral al Plan Anual de Trabajo de SST, validando las actividades que no presentan ejecución y generando un plan de choque para el  cumplimiento de las mismas; en caso de persistir la no ejecución de las actividades contempladas en el plan de choque, se procederá a escalar el tema a la coordinación de grupo de gestión de talento humano, con el fin ajustar el plan de trabajo para enviarlo nuevamente a  aprobación por la alta dirección o quien haga sus veces.
Evidencia: Acta de reunión, Plan Anual de Trabajo ajustado.</t>
  </si>
  <si>
    <t>ante los colaboradores a nivel nacional y territorial por el desinterés y participación en las actividades del Plan Anual de Trabajo de SG-SST</t>
  </si>
  <si>
    <t>conforme a la debilidad en los canales de comunicación utilizados para la divulgación y socialización de las actividades SG-SST, adicional a la falta de optimización de las ofertas de las actividades y/o capacitaciones enfocadas a mayor participación de los colaboradores.</t>
  </si>
  <si>
    <t>Posibilidad de pérdida reputacional ante los colaboradores a nivel nacional y territorial por el desinterés y participación en las actividades del Plan Anual de Trabajo de SG-SSTconforme a la debilidad en los canales de comunicación utilizados para la divulgación y socialización de las actividades SG-SST, adicional a la falta de optimización de las ofertas de las actividades y/o capacitaciones enfocadas a mayor participación de los colaboradores.</t>
  </si>
  <si>
    <t>El líder de SG-SST mensualmente informará mediante comunicación masiva a los colaboradores los lineamientos y protocolos de Seguridad y salud en el Trabajo vigente establecidos por la Entidad; en caso de que no se pueda comunicar por los medios establecidos, los profesionales de SG-SST socializaran de manera presencial las ofertas de las actividades y/o capacitaciones a los colaboradores de la entidad. 
Evidencia: Comunicaciones electrónicas y controles de asistencia.</t>
  </si>
  <si>
    <t>Planear, organizar, ejecutar, controlar y evaluar las acciones relacionadas con la administración y el desarrollo del Talento Humano al servicio de la Unidad, en pro del mejoramiento continuo, la satisfacción del personal y el desarrollo institucional, que permita contar con servidores públicos con las mejores competencias, para atender la misión y visión de la Unidad en un ambiente seguro y saludable.</t>
  </si>
  <si>
    <t>Administrar historias laborales y el Sistema Tecnológico KACTUS.
Implementar, con el acompañamiento del GGAD,  las TRD mediante la elaboración de los  inventarios documentales de los archivos de gestión del total de las series y subseries de la TRD de la dependencia.
Clasificar, con el acompañamiento del Grupo de Gestión Administrativa y Documental (GGAD) la documentación electrónica o digital bajo la estructura de las TRD (series y subseries)  en las herramientas tecnológicas disponibles para tal fin.
Participar en las  jornadas del plan de capacitación  del sistema de gestión documental.</t>
  </si>
  <si>
    <t>Posibilidad de pérdida de confidencialidad</t>
  </si>
  <si>
    <t xml:space="preserve">de los Activos de Información de Expedientes físicos y Sistema Información KACTUS) del Proceso de Gestión de Talento Humano, </t>
  </si>
  <si>
    <t>debido a la falla o ausencia de controles de acceso a la información del Proceso.</t>
  </si>
  <si>
    <t>TH-NOM-008
TH-SST-006
TH-SST-007
TH-SST-009
TH-SST-010
TH-ARH-001
TH-ARH-002</t>
  </si>
  <si>
    <r>
      <t xml:space="preserve">El Proceso de Gestión Talento Humano suscribe un "Acuerdo de Confidencialidad" con cada uno de los funcionarios y/o contratistas del Proceso, cuando se requiere acceder a los Sistemas de información y/o Servicios TI en las que se procesa y/o almacena la información de la Entidad, en caso de contar con el "Acuerdo", no se asignará accesos ni usuarios; para el caso de que se venza el "Acuerdo" el usuario será deshabilitado . 
Este control permite dar cumplimento a las políticas de seguridad de la información definidas por la entidad, por lo que es importante indicarles a los funcionarios y/o contratistas del Proceso las implicaciones que se pueden presentar por el uso inadecuado de la información en aras de obtener un beneficio económico por la atención y orientación a las víctimas.
</t>
    </r>
    <r>
      <rPr>
        <b/>
        <sz val="11"/>
        <rFont val="Calibri"/>
        <family val="2"/>
      </rPr>
      <t xml:space="preserve">Evidencia: </t>
    </r>
    <r>
      <rPr>
        <sz val="11"/>
        <rFont val="Calibri"/>
        <family val="2"/>
      </rPr>
      <t xml:space="preserve">Los Acuerdos de Confidencialidad suscritos por el proceso de Gestión de Talento Humano y/o reporte de dicho registro.
En caso de que no se suscriban "Acuerdos de Confidencialidad" en el periodo, se deberá enviar correo al Lider del Proceso de Gestión de Talento Humano indiciándole que no se suscribieron "Acuerdos".
</t>
    </r>
    <r>
      <rPr>
        <b/>
        <sz val="11"/>
        <rFont val="Calibri"/>
        <family val="2"/>
      </rPr>
      <t>(A.6.6)</t>
    </r>
  </si>
  <si>
    <r>
      <t xml:space="preserve">El Proceso de Gestión de Talento Humano debe notificar a los administradores del sistema de Información KACTUS las novedades de los usuarios que hace uso del Sistema Tecnológico KACTUS.
</t>
    </r>
    <r>
      <rPr>
        <b/>
        <sz val="11"/>
        <rFont val="Calibri"/>
        <family val="2"/>
      </rPr>
      <t xml:space="preserve">Evidencia: </t>
    </r>
    <r>
      <rPr>
        <sz val="11"/>
        <rFont val="Calibri"/>
        <family val="2"/>
      </rPr>
      <t xml:space="preserve">Correo Electrónico de notificación al administrador de KACTUS sobre las novedades de los usuarios que acceden al Sistema,  en caso de presentarse novedades en el periodo, se deberá enviar correo al Lider del Proceso de Gestión de Talento Humano indiciándole que no se presentaron novedades.
</t>
    </r>
    <r>
      <rPr>
        <b/>
        <sz val="11"/>
        <rFont val="Calibri"/>
        <family val="2"/>
      </rPr>
      <t>(A.5.15)</t>
    </r>
  </si>
  <si>
    <r>
      <t xml:space="preserve">El Proceso de Gestión de Talento Humano a través del Técnico y/o Auxiliar Administrativo valida la solicitud de los documentos de las historias laborales y confirma autorización de trámite por la Coordinadora de Talento Humano. 
Solicita la historia laboral al Grupo de Gestión Administrativa y Documental en los formatos respectivos para el préstamo del expediente y de control de los archivos de gestión conforme a las tablas de retención documental.
En caso de no contar con la información actualizada en la historia laboral se remite correo a la Coordinadora de Talento Humano, con el fin de identificar la solicitud de la historia laboral con los demás lideres de TH.  
</t>
    </r>
    <r>
      <rPr>
        <b/>
        <sz val="11"/>
        <rFont val="Calibri"/>
        <family val="2"/>
      </rPr>
      <t xml:space="preserve">Evidencia: </t>
    </r>
    <r>
      <rPr>
        <sz val="11"/>
        <rFont val="Calibri"/>
        <family val="2"/>
      </rPr>
      <t xml:space="preserve"> Correo electrónico de solicitud y/o formato de préstamos de documento y/o expediente.
En caso de no presentarse solicitud de préstamos de documentos y/o expediente en el periodo, se deberá enviar correo al Lider del Proceso de Gestión de Talento Humano indiciándole que no se recibieron solicitudes de “préstamos de documentos y/o expedientes”.
</t>
    </r>
    <r>
      <rPr>
        <b/>
        <sz val="11"/>
        <rFont val="Calibri"/>
        <family val="2"/>
      </rPr>
      <t>(A.6.1, A.6.2, A.6.5, A.5.9, A.5.11, A.7.10, A.5.37)</t>
    </r>
  </si>
  <si>
    <t>Gestión Financiera</t>
  </si>
  <si>
    <t>Formular, dirigir y ejecutar políticas de administración y control de los recursos financieros, registro presupuestal y de las operaciones contables, como también de gestión de pagos con el fin de garantizar la sostenibilidad financiera y la razonabilidad de la información de acuerdo con normativa vigente aplicable, a través del establecimiento de políticas, procedimientos, guías, instructivos y herramientas de control contribuyendo al fortalecimiento de una cultura de confianza y transparencia para garantizar una atención digna, respetuosa, diferencial y oportuna a las partes interesadas; logrando el fenecimiento de la cuenta ante la Contraloría General de la República, con un concepto favorable y razonable, al igual que lograr buenos resultados en las evaluaciones de control interno contable y demás auditorías internas y externas que se realicen en cada vigencia.</t>
  </si>
  <si>
    <t>Preparar el Programa Anual de Caja
Recibir y analizar las solicitudes de
PAC por parte de las dependencias.
Realizar seguimiento al PAC para
programar los desembolsos acordes
con los pagos establecidos en los
compromisos suscritos, y evaluar la
ejecución de este, con el fin de evitar
sanciones por cupos autorizados no
utilizados.</t>
  </si>
  <si>
    <t xml:space="preserve">por el impacto en la calificación del indicador INPANUT, </t>
  </si>
  <si>
    <t>debido al desconocimiento de la norma, errores en la planeación de las dependencias y/o por la imposibilidad en la ejecución del PAC asignado.</t>
  </si>
  <si>
    <t>Posibilidad de pérdida económica y reputacional por el impacto en la calificación del indicador INPANUT,  debido al desconocimiento de la norma, errores en la planeación de las dependencias y/o por la imposibilidad en la ejecución del PAC asignado.</t>
  </si>
  <si>
    <t>El Profesional o apoyo de Tesorería del Grupo de Gestión Financiera y Contable, consolida  en archivo Excel mensualmente de las necesidades de cada Dependencia que ejecuta recursos, por posición del Catálogo PAC (Personal, General, Transferencias e Inversión) remitidas en el formato establecido por la Entidad,  para llevar el control de los pagos efectuados durante el mes respectivo de acuerdo con calendarios establecidos internos y externos, en caso de no recibir información, el valor asignado es cero.  Para realizar la modificación del PAC en SIIF Nación, se hace necesario consolidar los valores de acuerdo con la posición del Catálogo PAC. Como evidencian quedan Formato de consolidación de solicitud de PAC</t>
  </si>
  <si>
    <t>Gestión Financiera Tesorería - Profesional designado</t>
  </si>
  <si>
    <t>El Profesional o apoyo de Tesorería del Grupo de Gestión Financiera y Contable, entrega informe de gestión mensual  a la Coordinación del Grupo de Gestión Financiera, el cual incluye:  la ejecución del PAC, con la calificación INPANUT establecida por el Ministerio de Hacienda y Crédito Público y el desempeño de cada dependencia.  En caso de que la ejecución del PAC sea baja  se informará a las dependencias con el fin de que estas avancen en la ejecución del recurso. Como evidencia queda el Informe de ejecución PAC.</t>
  </si>
  <si>
    <t>Expedir o modificar los certificados
de disponibilidad presupuestal (CDP)
y Registros Presupuestales (RP). De
conformidad a lo dispuesto en el
Procedimiento administración
presupuestal</t>
  </si>
  <si>
    <t>por la ejecución de gasto sin contar con la expedición de  Registros Presupuestales</t>
  </si>
  <si>
    <t>debido al desconocimiento de la norma que prohíbe hechos cumplidos de contratos, viáticos y aquellos que busquen amparar entrega de bienes o servicios sin los requisitos de ley.</t>
  </si>
  <si>
    <t>Posibilidad de pérdida económica y reputacional por la ejecución de gasto sin contar con la expedición de  Registros Presupuestales debido al desconocimiento de la norma que prohíbe hechos cumplidos de contratos, viáticos y aquellos que busquen amparar entrega de bienes o servicios sin los requisitos de ley.</t>
  </si>
  <si>
    <t xml:space="preserve">
El profesional con el perfil de presupuesto realiza las validaciones pertinentes para que no se configure un hecho cumplido, antes de la expedición, adición o modificación a un RP.
Un hecho cumplido se consolida cuando se adquieren obligaciones, sin que medie soporte legal que lo respalde, es decir, se eleve a escrito la obligación, y cuando existiendo tal formalidad; antes de su ejecución no se han cumplido requisitos mínimos y legales en su creación, como lo es no contar con la apropiación destinada para dicho gasto o con registro presupuestal que respalde su ejecución, como lo son:
- Celebración y suscripción de contratos estatales sin contar con el compromiso presupuestal.
- Adiciones de contratos estatales, que no cuenten con el compromiso presupuestal que soporten su posterior pago.
- Ejecución del contratista de mayores cantidades de obras o en general, de mayor ejecución a la pactada inicialmente en un contrato estatal con autorización de la administración, que impliquen erogaciones adicionales sin contar con los compromisos presupuestales correspondientes previos.
- Comisiones de servicio (con viáticos) de funcionarios o contratistas sin la debida expedición del RP que cubre desde el día que inicia la comisión.
En caso de evidenciar un hecho cumplido se pone en conocimiento al Grupo de Gestión Contractual, dado que son ellos quiénes autorizan al GGFC la expedición de los RP. Como evidencian quedan CEN de compromisos</t>
  </si>
  <si>
    <t>Mensualmente se enviaran comunicaiones internas recordando las prohibiciones en los desplazamientos</t>
  </si>
  <si>
    <r>
      <t xml:space="preserve">Gestión Financiera </t>
    </r>
    <r>
      <rPr>
        <b/>
        <sz val="11"/>
        <color rgb="FF000000"/>
        <rFont val="Calibri"/>
        <family val="2"/>
      </rPr>
      <t>Presupuesto</t>
    </r>
    <r>
      <rPr>
        <sz val="11"/>
        <color rgb="FF000000"/>
        <rFont val="Calibri"/>
        <family val="2"/>
      </rPr>
      <t xml:space="preserve"> - Profesional designado</t>
    </r>
  </si>
  <si>
    <t>Identificar, consolidar y trasladar a la
siguiente vigencia fiscal los saldos de
compromisos presupuestales no
ejecutados y saldo de obligaciones
no pagadas al cierre de la vigencia,
mediante la constitución de reservas
presupuestales y cuentas por pagar
respectivamente, de acuerdo con la
normatividad vigente, y registrarestos saldos en el Sistema Integrado
de Información Financiera – SIIF
Nación para su seguimiento y
ejecución. De conformidad a lo
establecido en el procedimiento de
Gestión del Rezago Presupuestal.</t>
  </si>
  <si>
    <t xml:space="preserve">por incumplimiento y omisión en los tramites pertinentes para la constitución del rezago presupuestal, por solicitud del Supervisor o responsable de la ejecución de los recursos,  (Contratos o modificaciones, resoluciones, legalizaciones de viáticos);  Para la constitución de la Reserva de apropiación, </t>
  </si>
  <si>
    <t>debido a la falta de soportes o justificación donde indique el caso fortuito o fuerza mayor; Así como la radicación de soportes en el caso de Cuentas por Pagar, que no hayan sido aprobadas por el Ordenador del Gasto o que se encuentran sin el cumplimiento de los requisitos de Ley que hacen exigible su pago.</t>
  </si>
  <si>
    <t>Posibilidad de pérdida económica y reputacional por incumplimiento y omisión en los trámites pertinentes para la constitución del rezago presupuestal, por solicitud del Supervisor o responsable de la ejecución de los recursos debido a la falta de soportes o justificación donde indique el caso fortuito o fuerza mayor; Así como la radicación de soportes en el caso de Cuentas por Pagar, que no hayan sido aprobadas por el Ordenador del Gasto o que se encuentran sin el cumplimiento de los requisitos de Ley que hacen exigible su pago.</t>
  </si>
  <si>
    <r>
      <t>El Coordinador Financiero y Contable, anualmente, solicitará mediante comunicación escrita a todas las dependencias de la entidad que supervisan contratos o ejecutan recursos del presupuesto, el diligenciamiento y radicación del "Formato Constitución Reserva Presupuestal UARIV" y los soportes a que haya lugar, que requieren constituir para la vigencia fiscal siguiente y así asegurar los recursos al cierre del año según norma; La Secretaría General, anualmente emitirá circular de cierre donde establecerá los lineamientos requeridos para la constitución de rezago presupuestal para la siguiente vigencia fiscal. Es responsabilidad de cada supervisor remitir la información, formatos y justificación según sea el caso antes del 30 de diciembre para la aprobación por parte del secretario general. En caso que la dependencia no remita la información de acuerdo con la circular de cierre Financiero y Contable se generan las alertas, para que envíen los formatos y los soportes siendo responsabilidad del jefe de la respectiva dependencia ejecutora.  Como evidencias quedan la</t>
    </r>
    <r>
      <rPr>
        <b/>
        <sz val="11"/>
        <rFont val="Calibri"/>
        <family val="2"/>
      </rPr>
      <t xml:space="preserve"> </t>
    </r>
    <r>
      <rPr>
        <sz val="11"/>
        <rFont val="Calibri"/>
        <family val="2"/>
      </rPr>
      <t xml:space="preserve">Circular de cierre socializada </t>
    </r>
  </si>
  <si>
    <t>Gestión Financiera Presupuesto - Profesional designado</t>
  </si>
  <si>
    <t>El profesional o apoyo de presupuesto antes del cierre definitivo de la vigencia fiscal, verifica la consistencia del diligenciamiento del "Formato Constitución Reserva Presupuestal UARIV" con sus respectivos soportes. Se consolida la información para ser presentada ante la Secretaría General o el Ordenador del Gasto, para proyectar el acto administrativo con el cual se constituirá el Rezago Presupuestal.  En caso de no cumplir con los lineamientos establecidos, le informa mediante correo electrónico para que sea corregido. Como evidencia queda el archivo base de control, los formatos diligenciados, los soportes y los correos de trámite.</t>
  </si>
  <si>
    <t>Los profesionales y/o apoyo de presupuesto realizará e informará trimestralmente a los supervisores de contratos y responsables de ejecución de recursos, los saldos susceptibles a liberar para proceder a su reducción oportuna en el sistema. En caso de no cumplir el GGFC, solicitará a los supervisores diligenciar el formato de constitución del rezago p donde se justifique el caso fortuito o fuerza mayor para el traslado de los saldos en el sistema SIIF Nación. Como evidencian quedan Correo electrónico</t>
  </si>
  <si>
    <t>Revisar, liquidar y registrar los
trámites de pago, incluyendo
desembolsos o colocaciones
solicitadas por las dependencias,
proveedores, contratistas, servicios
públicos, nómina, anticipos por
comisiones y gastos de
desplazamiento, pagos a municipios
y demás beneficiarios finales.
Conforme a lo indicado en el
Procedimiento de trámite de pago.
Preparar, validar y reportar la
información exógena.</t>
  </si>
  <si>
    <t>Posibilidad de efecto dañoso sobre recursos públicos</t>
  </si>
  <si>
    <t>por pago de intereses moratorios</t>
  </si>
  <si>
    <t>debido de la omisión de pago de impuestos, errores en la liquidación, presentación y pago extemporáneo</t>
  </si>
  <si>
    <t>Posibilidad de efecto dañoso sobre recursos públicos por pago de intereses moratorios debido de la omisión de pago de impuestos, errores en la liquidación, presentación y pago extemporáneo</t>
  </si>
  <si>
    <t>Fiscal</t>
  </si>
  <si>
    <t>Los profesionales o apoyo de Contabilidad validará la correcta aplicación de las políticas contables y normas tributarias, para identificar la pertinencia y cálculo de las tarifas de impuestos tanto nacionales como municipales y así evitar errores en la liquidación. En caso de presentarse errores se establecen acciones inmediatas para la  devolución de deducciones, reintegro de las mismas o corrección en la presentación y pago de los impuestos; Se envía correo a las dependencias, al tercero implicado o se ajusta el formulario de pago para corregir el evento según el caso.  Como evidencia quedan: Correos, CEN deducciones y soportes de impuestos presentados.</t>
  </si>
  <si>
    <t>Capacitación para la aplicación de impuestos tributarios al menos una vez al año</t>
  </si>
  <si>
    <t>Gestión Financiera Contabilidad- Profesional designado</t>
  </si>
  <si>
    <t xml:space="preserve">El profesional o apoyo de Contabilidad elabora las respectivas conciliaciones mensuales, con el objetivo de evidenciar errores en las declaraciones tributarias. En caso de que se evidencie un error se reclasifican las cuentas contables. Para el caso de que se haya aplicado mal una tarifa o la base, se envía comunicación escrita al tercero objeto de retención para informarle que se le realizará un ajuste en las deducciones practicadas. Como evidencia quedan las conciliación mensual y correos de trámite. </t>
  </si>
  <si>
    <t>El profesional designado o apoyo de central de Cuentas revisa diariamente que las deducciones de impuestos tributarios en las obligaciones para el pago de contratistas y proveedores corresponda según lo dispuesto en la normatividad tributaria. En caso de evidenciar errores en las deducciones de impuestos tributarios, se devuelve a profesional encargado de la liquidación para el ajuste correspondiente. Como evidencia quedan CEN de obligación.</t>
  </si>
  <si>
    <t>Analizar, clasificar y validar la calidad
de la información contable recibida,
de acuerdo con las políticas
contables institucionales y los
lineamientos de la CGN.
Registrar operaciones contables que
generan pago.
Analizar, conciliar cuentas contables
frente a soportes (Base de datos,
sistema nómina, demás insumos
entregados por las dependencias de
la entidad), ajustar y verificar los
saldos de las cuentas contables para
la presentación de los estados
Financieros.
Analizar y comparar los saldos y
movimientos bancarios de cuentas
apertura das por la Unidad y el Fondo
de Reparación utilizando los
extractos bancarios y los registros
contables del SIIF Nación.
Identificar, clasificar y registrar los
ingresos percibidos por la entidad.
Analizar y conciliar las operaciones
recíprocas con entidades contables
públicas con las cuales la UARIV
presentó afectación contable.
Elaborar y reportar ante la
Contaduría General de la Nación, a
través del CHIP, los informes
financieros y contables junto con los
formularios requeridos.
Depurar las cuentas contables de
acuerdo con los insumos entregados
por las diferentes dependencias de la
entidad.
Convocar y realizar el Comité
Técnico de Sostenibilidad Contable</t>
  </si>
  <si>
    <t>ante el Congreso de la Republica y entes de control por el no  fenecimiento de la cuenta fiscal de la Entidad,</t>
  </si>
  <si>
    <t xml:space="preserve">debido a la falta de razonabilidad en los Estados Financieros o mala calificación en la implementación del control interno contable,  incumplimiento en la ejecución presupuestal de la Entidad o pérdida de competencia en la liquidación de los contratos o convenios interadministrativos. </t>
  </si>
  <si>
    <t xml:space="preserve">Posibilidad de pérdida económica y reputacional ante el Congreso de la Republica y entes de control por el no  fenecimiento de la cuenta fiscal de la Entidad, debido a la falta de razonabilidad en los Estados Financieros o mala calificación en la implementación del control interno contable,  incumplimiento en la ejecución presupuestal de la Entidad o pérdida de competencia en la liquidación de los contratos o convenios interadministrativos. </t>
  </si>
  <si>
    <t>El profesional o apoyo de contabilidad, al cierre de la vigencia socializa y verifica la aplicación de las Políticas Contables, en cuanto a las entradas y salidas de productos del Control Interno Contable, en caso que no se apliquen las políticas contables, se solicita validar los registros contables y realizar los ajustes necesarios para asegurar que las cuentas representen fielmente las cifras, hechos económicos y que los saldos en las cuentas sean exactos y coherentes, para el cierre contable mensual.  Como evidencian quedan Conciliaciones de las cuentas contables, los soportes en libros auxiliares y documentales, los ajustes y Estados Financieros del trimestre.</t>
  </si>
  <si>
    <t>Capacitación de contabilidad al menos una vez al año a los colaboradores del proceso de Gestión Financiera y Contable</t>
  </si>
  <si>
    <t>El Profesional del Grupo Gestión Financiera y Contable con funciones de Contabilidad mensualmente, presenta las conciliaciones y  genera los estados financieros trimestralmentede acuerdo con la normatividad vigente. En caso de encontrar diferencias e inconsistencias en las cuentas y saldos, se solicita la revisión de los contadores y las dependencias ejecutoras para subsanar y corregir los errores, realizar los ajustes necesarios para garantizar un cierre contable confiable y veraz. Como evidencian quedan: Conciliaciones de las cuentas contables</t>
  </si>
  <si>
    <t xml:space="preserve">Revisar, liquidar y registrar los
trámites de pago, incluyendo
desembolsos o colocaciones
solicitadas por las dependencias,
proveedores, contratistas, servicios
públicos, nómina, anticipos por
comisiones y gastos de
desplazamiento, pagos a municipios
y demás beneficiarios finales.
Conforme a lo indicado en el
Procedimiento de trámite de pago </t>
  </si>
  <si>
    <t xml:space="preserve">
Posibilidad de realizar pagos no procedentes sin el cumplimiento de los requisitos y soportes idóneos</t>
  </si>
  <si>
    <t xml:space="preserve">por parte de los colaboradores del proceso </t>
  </si>
  <si>
    <t xml:space="preserve">lo cual ocasiona abuso de situación privilegiada </t>
  </si>
  <si>
    <t>para favorecer un interés propio o de terceros así como pago de lo no debido o duplicidad de pago.</t>
  </si>
  <si>
    <t xml:space="preserve">
Posibilidad de realizar pagos no procedentes sin el cumplimiento de los requisitos y soportes idóneos por parte de los colaboradores del proceso  lo cual ocasiona abuso de situación privilegiada  para favorecer un interés propio o de terceros así como pago de lo no debido o duplicidad de pago.</t>
  </si>
  <si>
    <t>Casi seguro</t>
  </si>
  <si>
    <t xml:space="preserve">La coordinación del Grupo de Gestión Financiera y contable define la asignación de perfiles (roles) a cada colaborador para que registre transacciones diarias, de registro presupuestal, contables y de tesorería. Los profesionales o apoyo de  Central de Cuentas y tesorería hacen revisión de documentos (formatos y soportes) a cada solicitud para el respectivo trámite de pago de acuerdo con el procedimiento de pago. En caso de detectar un pago alterado o que no corresponde, se realiza la devolución de acuerdo a la gravedad de la incidencia y el procedimiento establecido, dejando evidencia del correo electrónico enviado a la instancia anterior de la cadena presupuestal para la revisión y ajuste. Como caso extremo se escala a la coordinación o al ordenador del gasto para toma de la decisión respectiva. Como evidencia quedan CEN  de obligaciones y ordenes de pago como documentos soporte del pago al beneficiario final definido en las transacciones anteriores. </t>
  </si>
  <si>
    <t xml:space="preserve"> Correo electrónico dirigido a la coordinación del Grupo de Gestión Financiera y Contable, indicando la novedad. En caso no presentarse la novedad, el proceso de Gestión Financiera y Contable deberá reportar un correo indicando que no se presentaron inconsistencias en el periodo.</t>
  </si>
  <si>
    <t>Profesional asignando desde la Coordinación del GGFC</t>
  </si>
  <si>
    <t>Los supervisores de los contratos de prestación de servicios y compra de bienes y servicios, mensualmente, deben revisar y firmar los cumplidos de pago, como evidencia se generan los soportes de las cuenta de cobro. La radicación de los soportes y formatos para pago son revisados por el Grupo de Gestión Financiera y Contable en cada instancia del trámite verificando que la información corresponda al beneficiario final o contratista según el acto administrativo suscrito y vigente. En caso de presentarse inconsistencia se solicita la corrección de la información  de acuerdo con la información contractual o acto administrativo que ordena el pago. Como evidencian queda Recibo a satisfacción contratistas, proveedores y devoluciones</t>
  </si>
  <si>
    <t>Control y registro de información financiera en SIIF NACION II.</t>
  </si>
  <si>
    <t xml:space="preserve">por manipulación no autorizada de operaciones financieras en el Sistema Integrado de Información Financiera – SIIF Nación, </t>
  </si>
  <si>
    <t>debido a la pérdida o uso indebido del Token asignado a los usuarios autorizados.</t>
  </si>
  <si>
    <t>Posibilidad de pérdida económica y reputacional por manipulación no autorizada de operaciones financieras en el Sistema Integrado de Información Financiera – SIIF Nación, debido a la pérdida o uso indebido del Token asignado a los usuarios autorizados.</t>
  </si>
  <si>
    <t>GF-TES-001
GF-CON-003
GF-CON-004
GF-TES-005
GF-TES-006
GF-TES-007
GF-CON-008
GF-TES-009
GF-TES-010
GF-IMP-011
GF-TES-012
GF-PRE-013
GF-GFI-014
GF-IMP-015
GF-GFI-016
GF-DOT-001
GF-DOT-002
GF-VIA-014
GF-VIA-015
GF-SP-001
GF-SIF-001
GF-ARH-001
GF-ARH-002</t>
  </si>
  <si>
    <r>
      <t>El Proceso de Gestión Financiera suscribe un "Acuerdo de Confidencialidad" con cada uno de los funcionarios y/o contratistas del Proceso, cuando se requiere acceder a los Sistemas de información y/o Servicios TI en las que se procesa y/o almacena la información de la Entidad, en caso de contar con el "Acuerdo", no se asignará accesos ni usuarios; para el caso de que se venza el "Acuerdo" el usuario será deshabilitado .
Este control permite dar cumplimento a las políticas de seguridad de la información definidas por la entidad, por lo que es importante indicarles a los funcionarios y/o contratistas del Proceso las implicaciones que se pueden presentar por el uso inadecuado de la información en aras de obtener un beneficio económico por la atención y orientación a las víctimas.</t>
    </r>
    <r>
      <rPr>
        <b/>
        <sz val="11"/>
        <rFont val="Calibri"/>
        <family val="2"/>
      </rPr>
      <t xml:space="preserve">
Evidencia: </t>
    </r>
    <r>
      <rPr>
        <sz val="11"/>
        <rFont val="Calibri"/>
        <family val="2"/>
      </rPr>
      <t>Los Acuerdos de Confidencialidad suscritos por el proceso de Gestión de Financiera y/o reporte de dicho registro. En caso de no presentar suscripción de "Acuerdos de Confidencialidad", se deberá enviar correo al líder del proceso indicándoles que no se suscribieron acuerdos</t>
    </r>
    <r>
      <rPr>
        <b/>
        <sz val="11"/>
        <rFont val="Calibri"/>
        <family val="2"/>
      </rPr>
      <t xml:space="preserve">
(A.6.6)</t>
    </r>
  </si>
  <si>
    <r>
      <t>El Proceso de Gestión Financiera notifica al administrador del SIIF de la Entidad las novedades del funcionario y/o contratista para que se inactive el usuario. En caso de no presentarse novedad el Proceso de Gestión Financiera deberá reportar un correo indicando que no se presentaron novedades.</t>
    </r>
    <r>
      <rPr>
        <b/>
        <sz val="11"/>
        <rFont val="Calibri"/>
        <family val="2"/>
      </rPr>
      <t xml:space="preserve">
Evidencia: </t>
    </r>
    <r>
      <rPr>
        <sz val="11"/>
        <rFont val="Calibri"/>
        <family val="2"/>
      </rPr>
      <t>correo de notificación de la novedad para inactivación del acceso al usuario o correo de notificación indicando que no se presentó novedades.</t>
    </r>
    <r>
      <rPr>
        <b/>
        <sz val="11"/>
        <rFont val="Calibri"/>
        <family val="2"/>
      </rPr>
      <t xml:space="preserve">
(A.6.2, A.6.3, A.6.5, A.6.6)</t>
    </r>
  </si>
  <si>
    <t>Enlace SIG del Grupo de Gestión Financiera o designado por el líder del Proceso.</t>
  </si>
  <si>
    <r>
      <t>El Proceso de Gestión Financiera aplica el formato de responsabilidad de uso de la firma digital por medio del TOKEN el cual es asignado a funcionarios y/o contratistas específicos para la ejecución de las actividades propias del Proceso.</t>
    </r>
    <r>
      <rPr>
        <b/>
        <sz val="11"/>
        <rFont val="Calibri"/>
        <family val="2"/>
      </rPr>
      <t xml:space="preserve">
Evidencia:</t>
    </r>
    <r>
      <rPr>
        <sz val="11"/>
        <rFont val="Calibri"/>
        <family val="2"/>
      </rPr>
      <t xml:space="preserve"> Diligenciamiento del formato de responsabilidad. En caso de que no asigne un TOKEN a un colaborador, se deberá enviar correo al líder del proceso indicándoles que no se presentó asignación de TOKEN.</t>
    </r>
    <r>
      <rPr>
        <b/>
        <sz val="11"/>
        <rFont val="Calibri"/>
        <family val="2"/>
      </rPr>
      <t xml:space="preserve">
(A.6.6)</t>
    </r>
  </si>
  <si>
    <r>
      <t>El Proceso de Gestión Financiera enviara una notificación para que los procesos que interactúan con SIIF reporte novedades de usuarios SIIF (desvinculación, vacaciones, incapacidades, entre otros).</t>
    </r>
    <r>
      <rPr>
        <b/>
        <sz val="11"/>
        <rFont val="Calibri"/>
        <family val="2"/>
      </rPr>
      <t xml:space="preserve">
Evidencia:</t>
    </r>
    <r>
      <rPr>
        <sz val="11"/>
        <rFont val="Calibri"/>
        <family val="2"/>
      </rPr>
      <t xml:space="preserve"> Correo o memorando o circular a los procesos que interactúan con SIIF.</t>
    </r>
    <r>
      <rPr>
        <b/>
        <sz val="11"/>
        <rFont val="Calibri"/>
        <family val="2"/>
      </rPr>
      <t xml:space="preserve">
(A.6.2, A.6.3, A.6.5, A.6.6)</t>
    </r>
  </si>
  <si>
    <t xml:space="preserve">por la modificación o pérdida de la información física o electrónica de la información del Proceso de Gestión Financiera, </t>
  </si>
  <si>
    <t>debido a la falla o ausencia de controles de seguridad.</t>
  </si>
  <si>
    <t>Posibilidad de pérdida de disponibilidad por la modificación o pérdida de la información física o electrónica de la información del Proceso de Gestión Financiera, debido a la falla o ausencia de controles de seguridad.</t>
  </si>
  <si>
    <r>
      <t>El Proceso de Gestión Financiera realiza el control para el préstamo de documentos físicos o digitales del proceso a través de una solicitud por correo electrónico.
Para el préstamo de archivos físicos se realiza el envío del correo a Gestión Documental y para el préstamo de archivos digitales (internos) del proceso se realiza la solicitud al profesional o apoyo de archivo de Gestión financiera.</t>
    </r>
    <r>
      <rPr>
        <b/>
        <sz val="11"/>
        <rFont val="Calibri"/>
        <family val="2"/>
      </rPr>
      <t xml:space="preserve">
Evidencia: </t>
    </r>
    <r>
      <rPr>
        <sz val="11"/>
        <rFont val="Calibri"/>
        <family val="2"/>
      </rPr>
      <t>Envió de la solicitud a través de correo electrónico. En caso de que no se reciban solicitudes de préstamos de archivos durante el período, se deberá enviar correo al líder del proceso indicándoles que no se recibieron solicitudes de préstamo de documentos en el período correspondiente al seguimiento.</t>
    </r>
    <r>
      <rPr>
        <b/>
        <sz val="11"/>
        <rFont val="Calibri"/>
        <family val="2"/>
      </rPr>
      <t xml:space="preserve">
(A.5.2, A.5.3, A.5.4, A.5.10, A.5.11, A.5.15, A.5.33)</t>
    </r>
  </si>
  <si>
    <r>
      <t>El Proceso de Gestión Financiera deberá asistir y participar en las capacitaciones programadas por la Oficina de Tecnología de la Información (OTI), con el fin de dar cumplimiento a la política del Sistema de Gestión de Seguridad de la Información, fortalecer los controles de seguridad, prevenir la pérdida o modificación de la información y garantizar la disponibilidad de los datos del Proceso de Gestión Financiera.</t>
    </r>
    <r>
      <rPr>
        <b/>
        <sz val="11"/>
        <rFont val="Calibri"/>
        <family val="2"/>
      </rPr>
      <t xml:space="preserve">
Evidencia</t>
    </r>
    <r>
      <rPr>
        <sz val="11"/>
        <rFont val="Calibri"/>
        <family val="2"/>
      </rPr>
      <t>: Correo electrónico de invitación a las charlas de seguridad de la información, replicadas por el enlace del proceso, y listado de asistencia correspondiente.
(A.6.2, A.6.3, A.6.5, A.6.6)</t>
    </r>
  </si>
  <si>
    <r>
      <t>El Proceso de Gestión Financiera establece el uso de las herramientas SharePoint y/o OneDrive para el almacenamiento de la información electrónica que administra. Para efectos de verificación, se tomará una muestra equivalente al 10% de los colaboradores, con el fin de evidenciar la utilización de dichas herramientas.</t>
    </r>
    <r>
      <rPr>
        <b/>
        <sz val="11"/>
        <rFont val="Calibri"/>
        <family val="2"/>
      </rPr>
      <t xml:space="preserve">
Evidencia: </t>
    </r>
    <r>
      <rPr>
        <sz val="11"/>
        <rFont val="Calibri"/>
        <family val="2"/>
      </rPr>
      <t>Capturas de pantalla y/o registros fotográficos que evidencien el uso de SharePoint y/o One Drive en los equipos de cómputo del proceso durante el periodo reportado</t>
    </r>
    <r>
      <rPr>
        <b/>
        <sz val="11"/>
        <rFont val="Calibri"/>
        <family val="2"/>
      </rPr>
      <t xml:space="preserve">
(A.5.16, A.8.2, A.8.3, A.8.13)</t>
    </r>
  </si>
  <si>
    <t>Gestión de la Información</t>
  </si>
  <si>
    <t>Liderar, gestionar la prestación de Servicio TI e Infraestructura tecnológica, así como, el desarrollo y mantenimiento de Sistemas de Información, Seguridad de la Información, Uso y Apropiación y, optimizar el intercambio de información, en alineación con la estrategia organizacional, mediante la ejecución del Plan Estratégico de Tecnologías de la Información y Plan Estratégico de Seguridad de la Información. Todo esto con el fin de generar valor en el cumplimiento de la misión, objetivos estratégicos y transformación digital de la Unidad, fortaleciendo el Sistema Nacional de Atención y Reparación Integral a las Víctimas, y asegurando el cumplimiento de las políticas y lineamientos establecidos por la entidad.</t>
  </si>
  <si>
    <t>* Dar trámite a las solicitudes realizadas por el cliente interno o entidades externas, en el marco de los sistemas de información, soluciones tecnológicas, información geográfica, caracterización y mediciones.
*Gestionar y disponer las fuentes de información, en las herramientas, soluciones tecnológicas, aplicativos, visores y cartografía utilizados o dispuestos por la SRNI para el análisis de información de la población víctima de acuerdo con la necesidad.</t>
  </si>
  <si>
    <t>por la imposibilidad de gestionar solicitudes de información realizadas por el cliente interno y externo,</t>
  </si>
  <si>
    <t>debido a que Las entidades limitan el intercambio de información bajo argumentos políticos legales, voluntades personales o de desconocimiento, las fuentes de información dispuestas en la RNI no cubren las necesidades y requerimientos que permitan generar los insumos solicitados, se presenta demora en los procesos de contratación que afecta la continuidad de los procesos debido a que el personal de planta no alcanza a cubrir la demanda de solicitudes recibidas.</t>
  </si>
  <si>
    <t>El líder o articulador del procedimiento de Articulación interinstitucional y dinamización de la información, cada vez que se requiera, oficializa el acuerdo o convenio de intercambio de información mediante la generación de un anexo técnico. En este documento se establecen las reglas que rigen el intercambio y se incluye el diccionario de datos, insumo fundamental para el entendimiento de la fuente. Cuando el documento técnico no aplica a determinadas entidades, formaliza la información a través de un oficio, correo electrónico o acta. En ausencia del documento político-legal y/o técnico, se abstiene de adelantar el intercambio de información.
Evidencia: Anexo técnico, oficio, correo electrónico o acta</t>
  </si>
  <si>
    <t>Se define establecer planes de acción para mitigar y/o reducir el nivel y para atender las causas por las que se puede presentar el riesgo, atendiendo lo establecido en la metodología de administración del riesgo</t>
  </si>
  <si>
    <t>El procedimiento AIDI, en caso de no recibir oportunamente las fuentes o variables de información por parte de la entidad que las dispone, documenta las dificultades en la consecución de la información y escala la solicitud a otras instancias para articulación y apoyo en la gestión.</t>
  </si>
  <si>
    <t>Procedimiento AIDI</t>
  </si>
  <si>
    <t>El líder o articulador del procedimiento de Articulación interinstitucional y dinamización de la información, cada vez que se requiera, realiza seguimiento al cumplimiento de lo establecido en el documento técnico, verificando los tiempos de entrega y la disponibilidad de las variables requeridas para las mediciones. Cuando no se cuenta con la información, gestiona acercamientos con la entidad correspondiente mediante oficio, correo electrónico o acta de reunión. 
Evidencia: Solicitud mediante correo electrónico, oficio, acta de reunión o acuerdo de información para la gestión de la fuente o variable.</t>
  </si>
  <si>
    <t>Seguimiento trimestral al trámite de las solicitudes recibidas por la SRNI y al estado de su gestión.</t>
  </si>
  <si>
    <t>Mesa de Servicios</t>
  </si>
  <si>
    <t>El líder del procedimiento de Instrumentalización garantiza el manejo adecuado de la información compartida en los canales de interoperabilidad, asignando usuarios y contraseñas y gestiona el intercambio mediante web services dinámicos o archivos planos encriptados con llaves públicas y privadas, cuando sea requerido. Atiende exclusivamente las solicitudes enviadas al correo oficial de soporte RNI y, en ausencia de dicha solicitud formal, se abstiene de realizar la gestión. 
Evidencia: Correo de solicitud.</t>
  </si>
  <si>
    <t>Posibilidad de perdida reputacional</t>
  </si>
  <si>
    <t>por parte del personal de la SRNI</t>
  </si>
  <si>
    <t>por el uso indebido de la información dispuesta</t>
  </si>
  <si>
    <t>para obtener un beneficio personal o para un tercero</t>
  </si>
  <si>
    <t>Por demanda</t>
  </si>
  <si>
    <t>Los funcionarios, contratistas y colaboradores de la Subdirección de la Red Nacional de Información (SRNI), canalizan las solicitudes de información recibidas, remitiendo las solicitudes y las respuestas emitidas a los correos oficiales de la SRNI, tanto si provienen del correo institucional individual como de la plataforma Aranda, con el fin de garantizar la trazabilidad de los insumos entregados.
Evidencia: Envío a los correos oficiales con sus adjuntos (si los hubiera) y socializaciones.</t>
  </si>
  <si>
    <t>Realizar seguimientos trimestrales en donde se valide el uso y acceso indebido de las credenciales otorgadas al portal vivanto en el marco de los acuerdos de confidencialidad firmados.</t>
  </si>
  <si>
    <t>Procedimiento Instrumentalización</t>
  </si>
  <si>
    <t>El funcionario, contratista y/o colaborador de la Subdirección Red Nacional de Información (SRNI) que detecte un uso o acceso indebido de la información, deberá remitir una alerta sobre dichos eventos al grupo antifraudes de la Oficina Asesora Jurídica, mediante correo electrónico, con el fin de poner en conocimiento la falencia detectada y permitir que se adopten las medidas pertinentes dentro de su competencia.
Evidencia: Envío del correo electrónico</t>
  </si>
  <si>
    <t>El usuario  que requiera la creación de credenciales de acceso para la herramienta Vivanto, el apoyo de la mesa de servicios de la Subdirección Red Nacional de Información (SRNI) solicitará el diligenciamiento y remisión del formato de aceptación del acuerdo de confidencialidad, junto con el documento de identidad, a través de los enlaces establecidos tanto a nivel nacional como territorial. Con el objetivo de garantizar el uso adecuado e institucional de las credenciales y asegurar que las personas que consultan la información de la población víctima sean funcionarios, servidores públicos y/o colaboradores designados, con previa autorización del jefe de área, en el marco de sus funciones. En caso de no cumplir con la entrega de estos documentos, la solicitud no será tramitada.
Evidencia: Acuerdo de confidencialidad diligenciado y firmado, junto con el documento de identidad cargado en el aplicativo Vivanto y/o consolidado ARANDA.</t>
  </si>
  <si>
    <t>El apoyo de la Mesa de Servicios con el objetivo de asegurar que las personas que consultan la información de la población victima son funcionarios y servidores públicos y que se aplican protocolos de seguridad al acceder a información en la herramienta Vivanto, la mesa de servicio inactiva y otorga acceso de perfiles y roles a los usuarios de la siguiente forma:
1. los usuarios se inactivan de acuerdo a su periodo de vinculación contractual.
2. El 31 de diciembre de cada vigencia se inactivan todos los accesos a Vivanto.
3. Bloqueo automático por no registrar actividad del usuario en un periodo de 30 días calendario.
4. A solicitud de las entidades externas o cliente interno a través de los colaboradores designados.
5. Los perfiles y roles deben estar evidenciados en el diligenciamiento de los formatos de aceptación de acuerdos que a su vez deben estar avalados y firmados por los enlaces y colaboradores designados. 
6. En caso de detectar mal uso de la herramienta se inactivará el usuario. 
Evidencia: Correo electrónico del estado inactivo en la herramienta Vivanto o consolidado Aranda.</t>
  </si>
  <si>
    <t>Gestionar sistemas de información</t>
  </si>
  <si>
    <t>del cliente interno (Unidad) y/o de las  partes interesadas que este atiende por el Incumplimiento en la entrega y/o adquisición de desarrollo de sistemas de información,</t>
  </si>
  <si>
    <t>Falta y/o cambio de personal técnico o administrativo; Desatención de los lineamientos del procedimiento formalizado por la OTI; Requerimientos funcionales extensos que deben ser fragmentados para entregas por fases, presentando una brecha entre la expectativa del usuario y la capacidad real de recursos; Solicitudes de cambios, ajustes y/o mejoras que implican ampliar la fecha comprometida de entrega; Resistencia al cambio por parte del usuario final a la implementación de nuevas versiones o nuevos sistemas de información; Falta de documentación de las aplicaciones entregadas a la OTI y las que están en proceso de desarrollo y/o implementación.</t>
  </si>
  <si>
    <t>El personal del dominio de sistemas de información implementa y controla el ciclo de desarrollo a través de la herramienta de gestión de desarrollo, atendiendo las solicitudes de requerimientos por demanda bajo responsabilidad del área funcional y gestionando los impedimentos en caso de desviaciones (tales como reasignación de tareas o ampliación de tiempos de implementación), según lo establecido en el procedimiento de sistemas de información, lo cual se evidencia en la trazabilidad de la herramienta de gestión de desarrollo</t>
  </si>
  <si>
    <t xml:space="preserve">El proceso de sistemas de información recopila los requerimientos realizados por las áreas funcionales y realiza los planes de trabajo para su puesta en producción. 
Implementación de lineamientos de seguridad de la información como desarrollo seguro, control de accesos y control de cambios gestionados. 
Evidencia: Reporte de cantidad de requerimientos VS los ejecutados. 
Desde seguridad de la información se implementará los lineamientos a fines con el plan para el cual también será sensibilizado. 
(A.14.2.1- A.14.2.2 -. A.14.2.3 Se deben establecer reglas para el desarrollo de software y sistemas para los desarrollos dentro de la organización. - Se deben controlar los cambios a los sistemas en el ciclo de vida de desarrollo mediante el uso de procedimientos formales de control de cambios.- Cuando se realizan cambios en las plataformas de producción las aplicaciones críticas para el negocio deben ser revisadas y probadas para asegurar que no hay impacto adverso en las operaciones o seguridad de la organización.
</t>
  </si>
  <si>
    <t xml:space="preserve">Responsable del dominio de Sistema de Información </t>
  </si>
  <si>
    <t>El grupo de gestión del cambio evalúan, aprueban y ejecutan los cambios solicitados en tecnologías de la información, aplicando el protocolo de gestión de cambios vigente para determinar la viabilidad del cambio, ejecutar las actividades definidas y solicitar ajustes al solicitante cuando se presenten desviaciones en las etapas del protocolo. La gestión se realiza por demanda y se soporta mediante los registros establecidos en el protocolo.
Como soporte se generan los registros establecidos en el protocolo mencionado.</t>
  </si>
  <si>
    <t xml:space="preserve">Gestionar servicios e infraestructura TI </t>
  </si>
  <si>
    <t>del proceso, del cliente interno (Unidad) y/o de las  partes interesadas que este atiende por la Indisponibilidad y/o la no ejecución oportuna de los servicios tecnológicos y de la infraestructura TI para los procesos de la Unidad según  los acuerdos de niveles de servicio establecidos por OTI,</t>
  </si>
  <si>
    <t>debido a: La falta de personal técnico y/o administrativo suficiente y/o idóneo para apoyar las tareas a nivel central y territorial así como el ingreso de personal que retrase la atención durante la apropiación de su cargo, ; Indisponibilidad de los usuarios en el momento de la atención; Falta de planeación y fallas en la comunicación por parte de gestión administrativa y direccionamiento estratégico para dimensionar el crecimiento de sedes y la dotación tecnológica, canales, herramienta tecnológicas y conectividad; Afectación por factores culturales, por factores ambientales, de salud pública, origen natural, terrorismo y orden público y/o por las condiciones geográficas en el nivel nacional o territorial; Fallas en la prestación de servicios y recursos tecnológicos brindados por terceros que no están bajo el control de la OTI en los puntos de atención a víctimas y/o en la entidad ; Retrasos en la entrega de recursos y/o servicios por parte de terceros o interrupción de los mismos; Uso indebido de los recursos y servicios tecnológicos de terceros en las direcciones territoriales y/o procesos.</t>
  </si>
  <si>
    <t>Tecnología</t>
  </si>
  <si>
    <t>El personal de soporte de segundo nivel diariamente diagnostica y/o ejecuta y/o reporta las actividades derivadas de la atención de la solicitud de soporte registrándolo en la herramienta de gestión (escalamientos) establecida, según la demanda y el tiempo definido para el tipo de caso en el Acuerdo de Nivel de Servicio, con el fin dar continuidad a la operación y atender las necesidades tecnológicas de la Unidad oportunamente. Si se presentan usuarios insatisfechos con el soporte se toman acciones operativas puntuales según el caso para optimizar la atención y la gestión del servicio, lo cual se evidencia con la matriz de seguimiento de soporte y con el informe mensual, donde se consolida el resultado de la medición de satisfacción y de las acciones implementadas si aplica.</t>
  </si>
  <si>
    <t xml:space="preserve">El procesos de infraestructura tecnologica y servicios TI.  deben identificar, rebvisar y/o actualizar  los acuerdos de servicio (SLA) y (ANS) establecidos para la atencion de requerimientos, anlizando el correspondiente cumplimiento incluyendo operaciones terceriadas o que dependan de proveedores.  A.13.1.2
Evidencia: reporte mensual de la atencion de requerimietos. </t>
  </si>
  <si>
    <t>Responsables de los dominios de servicios e infraestructura TI</t>
  </si>
  <si>
    <t>El enlace SIG de la OTI apoyado por l@s responsables de las líneas de servicios e infraestructura TI, realiza la identificación, recolección de evidencia, descripción según la norma, cargue y levantamiento de no conformidades a los procesos o direcciones territoriales que hacen uso inadecuado de los recursos y servicios tecnológicos, con una frecuencia variable dependiendo de que se presente dicha situación, con el fin  de concientizar a los procesos frente al correcto uso  del recurso o servicio TI, evitar que se presente de nuevo y que se genere un proceso disciplinario en contra del usuario, dejando como evidencia los soportes para el levantamiento y el cargue de la no conformidad en la herramienta y su aprobación por parte del enlace de la OAP, y soportes del proceso disciplinario si aplica.</t>
  </si>
  <si>
    <t>del proceso, del cliente interno (Unidad) y/o de las  partes interesadas que este atiende por la inadecuada gestión frente a la estrategia TI y/o la omisión de la alineación al Gobierno TI y a la arquitectura empresarial en la Unidad,</t>
  </si>
  <si>
    <t>debido a: Limitación y/o disminución de la asignación de recursos presupuestales al proyecto de inversión de la OTI, Fluctuaciones en las condiciones del mercado que encarezcan el acceso al software licenciado, Volatilidad del dólar que afecte el valor de los recursos, Mecanismos de participación limitados cuando se realiza contratación de productos y servicios tecnológicos en dependencias diferentes a la OTI; Fallas en la comunicación y articulación con los demás procesos para dimensionar el crecimiento de sedes, dotación tecnológica, canales, herramientas tecnológicas y conectividad; Falta de personal para apoyar las tareas asociadas a cada dominio del proceso, Personal nuevo que retrase la atención de los dominios durante la apropiación del su cargo, Perfiles técnicos y profesionales con debilidades en cuanto a sus habilidades/competencia necesarias para apoyar las labores en los dominios, Se generan expectativas y/o se adquieren compromisos transversales que no pueden ser atendidos (FURAG, MinTIC, auditorias, administrativos etc.) sin aumentar los recursos y capacidades actuales; Debilidades frente a la gestión de control de cambios que genera improvisación y fallas en los dominios de TI; Falta de Gestión/ transferencia del conocimiento, afectando la operación de los dominios en caso de retiros, renuncias, terminaciones anticipadas, cesiones de contratos y concurso de méritos; Debilidades en cuanto a la apropiación de la arquitectura empresarial en todos los niveles organizacionales; No se cuenta con un procedimiento de Arquitectura Empresarial de la Unidad aprobado e incluido en el SIG; Cambios tecnológicos que impliquen ajustes en la adquisición/compras/operación y/o que generen resistencia en su implementación; Falta de formalización y/o apropiación de políticas, lineamientos y/o procedimientos de la OTI que atiendan la totalidad de los dominios TI de la Unidad; Cambios en los Marcos de Referencia de Arquitectura TI, MIPG, estándares adoptados en la Unidad que impliquen ajustes en la adquisición/compras, gestión al interior de la Unidad frente a los dominios de TI; Cambios en la normatividad y/o instrumentos de Colombia Compra Eficiente que impacten las contrataciones de TI.</t>
  </si>
  <si>
    <t>El responsable de la gestión del portafolio de proyectos gestiona la definición de dicho portafolio de proyectos y/o las operaciones, conforme a las necesidades por demanda de la Unidad, asociándolos a uno de los dominios del marco de referencia de arquitectura TI Colombia, a los habilitadores, y/o a las capacidades TI del Plan Estratégico de Tecnologías de la Información (PETI) y realiza seguimiento a su ejecución en función  del ciclo de vida de gestión de proyectos TI basado principalmente en el estándar PMBOK® del PMI®, avanzando en cuanto a la implementación de los lineamientos de MinTIC frente a los dominios, según la contribución que realice el proyecto u operación al dominio, capacidad o componente del PETI con el fin de lograr la transformación digital en alineación con la estrategia de la Unidad, del sector y del Plan Nacional de Desarrollo, conforme a lo establecido en el procedimiento de estrategia y gobierno TI, labor que se realiza mínimo una vez al año o según demanda, dejando como evidencia el documento PETI y acta del CIGD con su aprobación, así como el repositorio donde se almacena la información asociada a las operaciones y proyectos del PETI. En caso de desviaciones frente al indicador de desempeño de proyecto (DP), es decir menor o igual a 75% (DP≤75%), en cualquiera de los proyectos el Gerente debe identificar si se requiere una acción correctiva o si puede recuperarse frente a la ejecución del cronograma y/o del presupuesto para el próximo monitoreo,  continuando con la ejecución; si el Gerente de proyecto como parte del monitoreo identifica que además de encontrarse con un desempeño del proyecto menor al 75% se requiere acción correctiva, deberá realizar una solicitud de cambio, ya que no es posible recuperarse en cuanto al cronograma y/o el /presupuesto.</t>
  </si>
  <si>
    <t>Actualizar el documento de lineamientos con criterios definidos de adopción y de compras TI, con apoyo de los enlaces transversales de jurídica, contratos, y sistema integrado de gestión.</t>
  </si>
  <si>
    <t>Responsable OTI</t>
  </si>
  <si>
    <t>El responsable de gobierno TI coordina el desarrollo de la reunión de gobierno TI con una frecuencia mensual si aplica, en la cual se validan los compromisos y los responsables de dominio presentan los avances y estado de los temas a su cargo, se realiza seguimiento a la gestión de calidad y gestión presupuestal y según la información presentada de avances y alertas se toman decisiones que permitan dar continuidad a la estrategia establecida en los diferentes dominios en caso de desviaciones. Como soporte se genera acta de la reunión y se almacena en repositorio.</t>
  </si>
  <si>
    <t>Ejercicio de arquitectura empresarial soportado en elementos de gobierno y patrocinio efectivo de la Unidad que permita establecer el mapa integral (Documentos Arquitectura completa de referencia, arquitectura, As-Is y To-Be) y las iniciativas.</t>
  </si>
  <si>
    <t xml:space="preserve">Responsable de Arquitectura </t>
  </si>
  <si>
    <t>La jefatura de la Oficina de Tecnologías de la Información, preside la mesa de gobierno digital, la cual se crea en circular interna 00036 del 2/08/208 con el fin de cumplir los logros establecidos en el marco de la política y estrategia de Gobierno Digital y para desarrollar la capacidad de Arquitectura y Gobierno Empresarial de TI en la Unidad, la cual se reúne con una frecuencia mensual, se presentan iniciativas, proyectos y estado de los planes estratégicos e institucionales a cargo del proceso y se toman las decisiones estratégicas en cuanto a la información y tecnología. Como evidencia se generan actas de cada reunión los soportes de lo presentado y aprobado en la sesión. En caso de desviaciones se establecen las correcciones o acciones preventivas que las eviten.</t>
  </si>
  <si>
    <t xml:space="preserve">Gestionar la formalización de políticas, lineamientos y procedimientos asociados a los dominios de TI según aplique. </t>
  </si>
  <si>
    <t>Responsable de gobierno TI</t>
  </si>
  <si>
    <t>El responsable de gestión financiera y los responsables de dominio TI según aplique gestionan la contratación al interior del proceso a través de Acuerdo Marco de Precios, agregación por demanda y demás modalidades de contratación según el cumplimiento de las características técnicas de la necesidad, lo cual permite la optimización de compras de servicios y recursos tecnológico y racionalización de estos. Su frecuencia es según la necesidad y programación de plan anual de adquisiciones. Como evidencia se generan las órdenes de compra y contratos que se adjudican. En caso de desviaciones frente a la contratación se informa al proveedor que el proceso se encuentra en trámite de requisitos de perfeccionamiento para garantizar que se dé continuidad al servicio.</t>
  </si>
  <si>
    <t>Solicitar apoyo a los procesos de la Unidad o a las entidades que aplique en caso de que se presenten cambios frente a los lineamientos, marcos de referencia o ajustes que afecten al proceso (si aplica) durante su adopción</t>
  </si>
  <si>
    <t>El responsable de avalar los requerimientos técnicos y tecnológicos relacionados con elementos, recursos o servicios tecnológicos en diferentes modalidades de contratación, da un aval a la solución o a los estudios de contratación, con el fin de validar que se cumplen los requerimientos técnicos para su uso, recibiendo los documentos requeridos, gestionando internamente la validación y dando el visto bueno final, labor que se ejecuta según las necesidades por demanda. En caso de que no consiga el aval, se solicita ajustar el o los documentos al solicitante hasta su aprobación por parte de OTI. Como soporte se incluyen: actas, estudios previos avalados, correos y/o otras evidencias según la solicitud.</t>
  </si>
  <si>
    <t xml:space="preserve">El responsable de la gestión financiera y los profesionales delegados de los dominios de TI de la OTI mensualmente realizan seguimiento a las capacidades de las diferentes líneas de servicio tecnológico, contemplando variables financieras y cuantitativas, con el objeto de mantener un uso óptimo de los recursos, permitiendo dar respuesta a la demanda de los servicios en la Entidad y a su vez tomar acciones de optimización o de aprovisionamiento de capacidades bajo una planeación técnica y financiera ajustada a las necesidades actuales, lo cual se evidencia en el informe de capacidad, informe de rendimiento y acciones establecidas si aplica. </t>
  </si>
  <si>
    <t>Gestionar sistemas de información
Gestionar servicios e infraestructura TI</t>
  </si>
  <si>
    <t>Posibilidad de modificar o extraer</t>
  </si>
  <si>
    <t xml:space="preserve"> por parte de funcionarios o contratistas</t>
  </si>
  <si>
    <t xml:space="preserve">la Información alojada en los servidores o bases de datos asociada a las victimas, </t>
  </si>
  <si>
    <t>El equipo de sistemas de información implementa el control de acceso a aplicativos mediante usuario y clave a los sistemas de información que gestionan información no publica. La frecuencia de implementación es por demanda según solicitudes de desarrollo y su evidencia es la funcionalidad implementada en el sistema de información. En caso de que no se implemente este control la aplicación no se lleva a producción</t>
  </si>
  <si>
    <t xml:space="preserve">El proceso de servicios e infraestructura tecnológica y sistemas de información, deben gestionar la creación, modificación o eliminación de permisos y usuarios que están creados en los sistemas de información y plataformas tecnológicas.  A.18.1.3- Los registros se deben estar protegidos contra pérdidas, destrucción, falsificación, accesos no autorizados y liberación o divulgación no autorizada, de acuerdo con los requisitos legislativos, regulatorios, contractuales y del negocio. A.9.1.1- Se debe establecer y documentar una política de control de acceso, la cual debe ser revisada según los requisitos del negocio y de la seguridad de la información.
Evidencia: informe semestral de cantidad de requerimientos solictados Vs los gestionados </t>
  </si>
  <si>
    <t>El equipo de infraestructura TI de la Oficina de Tecnologías de la Información, implementa el procedimiento de gestión de servicios e infraestructura TI vigente, generando entre otros productos el acceso remoto a servidores y bases de datos, con el fin de controlar de acceso a servidores teniendo en cuenta las IPs autorizadas, que aplica únicamente a la necesidad del equipo de Sistemas de Información y soporte aplicaciones, según solicitud por demanda. Cómo evidencia se generan los registros del procedimiento establecido.  En caso de fallos frente a este control se realiza el diagnostico y análisis de la situación y se toman acciones puntuales para atenderla.</t>
  </si>
  <si>
    <t>Cada administrador funcional de los sistemas de información es el responsable de la creación, modificación o inactivación de credenciales de acceso de usuarios del aplicativo a su cargo, tipo de permiso otorgado o en su defecto el autorizado delegado por parte de la Dirección General, con base en las solicitudes que reciba por parte de los lideres del proceso según lo establecido en el procedimiento de creación de usuarios vigente, para controlar los permisos y el acceso de los usuarios a las aplicaciones del alcance del procedimiento. La frecuencia depende de la demanda de solicitudes, y como evidencia se cuenta con los registros de solicitudes de creación de usuario. En caso de no implementarse se realiza el diagnostico identificando el responsable de la asignación de permisos y se toman acciones puntuales administrativas, legales y/o técnicas para atenderla.</t>
  </si>
  <si>
    <t>Gestionar la estrategia, el gobierno TI y la arquitectura empresarial.</t>
  </si>
  <si>
    <t>por el inadecuado manejo del recurso público asociado a los procesos de precontractuales, contractuales y postcontractuales</t>
  </si>
  <si>
    <t>debido a desconocimiento, falta de gestión y/o falta de seguimiento frente a los lineamientos y directrices emitidos desde los procesos de gestión contractual y gestión financiera y/o por parte de los responsables de TI que apoyan estos procesos.</t>
  </si>
  <si>
    <t>Los responsables de la gestión financiera, gestión jurídica y de dominio TI que aplique, realizan un análisis como parte de la justificación precontractual con el fin de definir la modalidad de contratación requerida a la necesidad de la entidad, lo cual se realiza con una frecuencia definida según lo establecido en el plan anual de adquisiciones y según aplique al tipo de contratación. En caso de que se omita este análisis será devuelto el trámite por parte del proceso de gestión contractual. Como soporte se registra el análisis en el documento definido por parte de gestión contractual.</t>
  </si>
  <si>
    <t>Dado el nivel de severidad residual del riesgo no se hace necesario implementar un plan de acción.</t>
  </si>
  <si>
    <t>El jefe de la OTI y los responsables de gestión financiera, gestión jurídica y del dominio TI que aplique, ejecutan el procedimiento definido de contratación y supervisión con una frecuencia según lo establecido en el plan anual de adquisiciones y según aplique al tipo de contratación.  En caso de que se omita alguna(s) de las actividades del procedimiento, será devuelto para ajustes internos por parte del área contractual. Como soporte se generan los registras definidos como parte del procedimiento según aplique el tipo de contrato y se almacena copia en el repositorio de la OTI.</t>
  </si>
  <si>
    <t xml:space="preserve">El responsable de la gestión financiera realiza el seguimiento al plan anual de adquisiciones con una frecuencia mensual, con el fin de presentar avances y alertas y de tener un insumo para la toma de decisiones, generando un informe. En caso de que no se remita en el tiempo establecido, el mismo se envía posteriormente. </t>
  </si>
  <si>
    <t>Gestionar los servicios, gobierno y capacidad tecnológica que soporta la operación y las necesidades de la Unidad frente las tecnologías de la información y articular a las entidades que conforman la red nacional de información para facilitar el flujo eficiente de información que permita realizar el seguimiento a la implementación de la política pública a través de la gestión técnica, administrativa y financiera del personal del proceso frente a los dominios de: estrategia TI, gestión TI, servicios tecnológicos, sistemas de información, información, uso y apropiación y seguridad de la información frente a todos los procesos, y la gestión con las entidades externas y procesos misionales y estratégicos de la Unidad facilitando el flujo eficiente de la información con el fin de apoyar el cumplimiento de la misión y objetivos de la Unidad.</t>
  </si>
  <si>
    <r>
      <t xml:space="preserve">Identificar los riesgos, aplicar los controles e implementar el plan de respuesta a los riesgos. Gestionar las actividades derivadas de la implementación del subsistema de gestión de seguridad de la información.
</t>
    </r>
    <r>
      <rPr>
        <b/>
        <sz val="11"/>
        <color theme="1"/>
        <rFont val="Calibri"/>
        <family val="2"/>
      </rPr>
      <t>(DOMINIO SEGURIDAD DE LA INFORMACIÓN(</t>
    </r>
  </si>
  <si>
    <t>debido a la fallas en la identificación y seguimiento de los riesgos de Seguridad y desactualización del Inventario de Activos de Información de la Entidad.</t>
  </si>
  <si>
    <t xml:space="preserve">TI-STI-002
TI-STI-049
TI-STI-050
TI-SEG-001
TI-SEG-003
TI-SEG-009
TI-SEG-010
TI-SEG-016
</t>
  </si>
  <si>
    <r>
      <t xml:space="preserve">El proceso de Gestión de la Información, desde el Dominio de Seguridad, realiza seguimiento y gestión con cada uno de los Procesos del Nivel Central y Dirección Terriotial la actualización periódica del Inventario de Activos de Información de la Entidad y la matriz de riesgos por proceso.
</t>
    </r>
    <r>
      <rPr>
        <b/>
        <sz val="11"/>
        <rFont val="Calibri"/>
        <family val="2"/>
      </rPr>
      <t xml:space="preserve">Evidencia: </t>
    </r>
    <r>
      <rPr>
        <sz val="11"/>
        <rFont val="Calibri"/>
        <family val="2"/>
      </rPr>
      <t xml:space="preserve">Correo de programación de mesas de trabajo para actualización del Inventario y/o Inventario de Activos actualizados de los Procesos y Direcciones Territoriales.
Matriz de riesgos de seguridad de la información consolidada
</t>
    </r>
    <r>
      <rPr>
        <b/>
        <sz val="11"/>
        <rFont val="Calibri"/>
        <family val="2"/>
      </rPr>
      <t>(A.5.9)</t>
    </r>
  </si>
  <si>
    <r>
      <t xml:space="preserve">El proceso de Gestión de la Información, desde el Dominio de Seguridad, realiza seguimiento y gestión para aumentar el porcentaje de cumplimiento del Instrumento del Modelo de Seguridad y Privacidad de la Información (MSPI).
</t>
    </r>
    <r>
      <rPr>
        <b/>
        <sz val="11"/>
        <rFont val="Calibri"/>
        <family val="2"/>
      </rPr>
      <t xml:space="preserve">Evidencia: </t>
    </r>
    <r>
      <rPr>
        <sz val="11"/>
        <rFont val="Calibri"/>
        <family val="2"/>
      </rPr>
      <t xml:space="preserve">Instrumento del Modelo de Seguridad y Privacidad de la Información (MSPI).
</t>
    </r>
    <r>
      <rPr>
        <b/>
        <sz val="11"/>
        <rFont val="Calibri"/>
        <family val="2"/>
      </rPr>
      <t>(A.5.36)</t>
    </r>
  </si>
  <si>
    <t>Domino de Seguridad de la Información de la OTI o designado por el líder del Proceso.</t>
  </si>
  <si>
    <r>
      <t xml:space="preserve">El proceso de Gestión de la Información, desde el Dominio de Seguridad, realiza la presentación para aprobación de los Activos de Información, los Instrumentos de Gestión Pública y el Plan de tratamiento de riesgos ante el Comité Institucional de Gestión y Desempeño de la Entidad.
</t>
    </r>
    <r>
      <rPr>
        <b/>
        <sz val="11"/>
        <rFont val="Calibri"/>
        <family val="2"/>
      </rPr>
      <t xml:space="preserve">Evidencia: </t>
    </r>
    <r>
      <rPr>
        <sz val="11"/>
        <rFont val="Calibri"/>
        <family val="2"/>
      </rPr>
      <t xml:space="preserve">Presentación de los Activos de Información y Plan de tratamiento de riesgos al Comité Institucional de Gestión y Desempeño y/o acta de aprobación de los Instrumentos de Gestión de Información Pública.
</t>
    </r>
    <r>
      <rPr>
        <b/>
        <sz val="11"/>
        <rFont val="Calibri"/>
        <family val="2"/>
      </rPr>
      <t>(A.5.9)</t>
    </r>
  </si>
  <si>
    <r>
      <t xml:space="preserve">El proceso de Gestión de la Información, desde el Dominio de Seguridad, definira un Plan de Cultura y Sensibilización en Seguridad de la Información y realizará seguimiento de las actividades definidas.
</t>
    </r>
    <r>
      <rPr>
        <b/>
        <sz val="11"/>
        <rFont val="Calibri"/>
        <family val="2"/>
      </rPr>
      <t xml:space="preserve">Evidencia: </t>
    </r>
    <r>
      <rPr>
        <sz val="11"/>
        <rFont val="Calibri"/>
        <family val="2"/>
      </rPr>
      <t xml:space="preserve">Plan de Cultura aprobado y/o seguimiento de las actividades definidas y desarrolladas mensualmente.
</t>
    </r>
    <r>
      <rPr>
        <b/>
        <sz val="11"/>
        <rFont val="Calibri"/>
        <family val="2"/>
      </rPr>
      <t>(A.6.3)</t>
    </r>
  </si>
  <si>
    <r>
      <t xml:space="preserve">Identificar los riesgos, aplicar los controles e implementar el plan de respuesta a los riesgos.
</t>
    </r>
    <r>
      <rPr>
        <b/>
        <sz val="11"/>
        <rFont val="Calibri"/>
        <family val="2"/>
      </rPr>
      <t xml:space="preserve">(DOMINIO SEGURIDAD DE LA INFORMACIÓN( </t>
    </r>
  </si>
  <si>
    <t xml:space="preserve">por pérdida a la Integridad y Disponibilidad de la Información de la Entidad, </t>
  </si>
  <si>
    <t>debido a la falla o ausencia de controles para la remediación de vulnerabilidades en la Infraestructura Tecnologica y/o materialización de incidentes de seguridad.</t>
  </si>
  <si>
    <t>Diario / Mensual</t>
  </si>
  <si>
    <r>
      <t xml:space="preserve">El proceso de Gestión de la Información, desde el Dominio de Seguridad, realiza de manera semestral el análisis de vulnerabilidades a Sistemas de Información y Servicios TI de la Entidad.
</t>
    </r>
    <r>
      <rPr>
        <b/>
        <sz val="11"/>
        <rFont val="Calibri"/>
        <family val="2"/>
      </rPr>
      <t xml:space="preserve">Evidencia: </t>
    </r>
    <r>
      <rPr>
        <sz val="11"/>
        <rFont val="Calibri"/>
        <family val="2"/>
      </rPr>
      <t xml:space="preserve">Reporte de análisis de vulnerabilidades a Sistemas de Información y Servicios TI semestral.
</t>
    </r>
    <r>
      <rPr>
        <b/>
        <sz val="11"/>
        <rFont val="Calibri"/>
        <family val="2"/>
      </rPr>
      <t>(A.8.8)</t>
    </r>
  </si>
  <si>
    <r>
      <t xml:space="preserve">El proceso de Gestión de la Información, desde el Dominio de Seguridad, realizará revisión de la configuración de las herramientas de seguridad con el fin de verificar la aplicación de la Politica de restrincción para el uso de medios de almacenamiento de información (USB) implementada en la Entidad.
</t>
    </r>
    <r>
      <rPr>
        <b/>
        <sz val="11"/>
        <rFont val="Calibri"/>
        <family val="2"/>
      </rPr>
      <t xml:space="preserve">Evidencia: </t>
    </r>
    <r>
      <rPr>
        <sz val="11"/>
        <rFont val="Calibri"/>
        <family val="2"/>
      </rPr>
      <t xml:space="preserve">Pantallazos de la configuración de la política de restricción para el uso de medios de almacenamiento de información (USB) a diez (10) usuarios aleatorios de forma mensual.
</t>
    </r>
    <r>
      <rPr>
        <b/>
        <sz val="11"/>
        <rFont val="Calibri"/>
        <family val="2"/>
      </rPr>
      <t>(A.8.9)</t>
    </r>
  </si>
  <si>
    <r>
      <t xml:space="preserve">El proceso de Gestión de la Información, desde el Dominio de Seguridad, realizará mesas de trabajo con los responsables de cada Servicios TI con el fin de establecer las actividades, fechas y responsables de las remediaciones de las vulnerabilidades identificadas en la Infraestructura Tecnológica y sistemas de información de la Entidad.
</t>
    </r>
    <r>
      <rPr>
        <b/>
        <sz val="11"/>
        <rFont val="Calibri"/>
        <family val="2"/>
      </rPr>
      <t xml:space="preserve">Evidencia: </t>
    </r>
    <r>
      <rPr>
        <sz val="11"/>
        <rFont val="Calibri"/>
        <family val="2"/>
      </rPr>
      <t xml:space="preserve">Seguimiento al Plan de remediaciones de vulnerabilidades identificadas en el mes.
</t>
    </r>
    <r>
      <rPr>
        <b/>
        <sz val="11"/>
        <rFont val="Calibri"/>
        <family val="2"/>
      </rPr>
      <t>(A.8.8, A.8.12)</t>
    </r>
  </si>
  <si>
    <r>
      <t xml:space="preserve">El proceso de Gestión de la Información, desde el Dominio de Seguridad, realizará la verificación del registro y/o sincronización, en la consola de antivirus o aseguramiento, de los equipos de propiedad de la Entidad.
</t>
    </r>
    <r>
      <rPr>
        <b/>
        <sz val="11"/>
        <rFont val="Calibri"/>
        <family val="2"/>
      </rPr>
      <t xml:space="preserve">Evidencia: </t>
    </r>
    <r>
      <rPr>
        <sz val="11"/>
        <rFont val="Calibri"/>
        <family val="2"/>
      </rPr>
      <t xml:space="preserve">Registro mensual de la consola de los equipos que se sincroniza.
</t>
    </r>
    <r>
      <rPr>
        <b/>
        <sz val="11"/>
        <rFont val="Calibri"/>
        <family val="2"/>
      </rPr>
      <t>(A.8.20, A.8.21)</t>
    </r>
  </si>
  <si>
    <r>
      <t xml:space="preserve">El procesos de Gestión de la Información, en cabeza del Dominio de Seguridad, en el marco del cumplimiento del Procedimiento de Incidentes de Seguridad realizará la gestión a los incidentes reportados en la herramienta de gestión "ARANDA" los cuales deberán estar documentados como base de conocimiento que permitan dar solución a futuros eventos de seguridad.
</t>
    </r>
    <r>
      <rPr>
        <b/>
        <sz val="11"/>
        <rFont val="Calibri"/>
        <family val="2"/>
      </rPr>
      <t xml:space="preserve">Evidenicia: </t>
    </r>
    <r>
      <rPr>
        <sz val="11"/>
        <rFont val="Calibri"/>
        <family val="2"/>
      </rPr>
      <t xml:space="preserve">Reportes de casos mensuales en aranda.
</t>
    </r>
    <r>
      <rPr>
        <b/>
        <sz val="11"/>
        <rFont val="Calibri"/>
        <family val="2"/>
      </rPr>
      <t xml:space="preserve">(A.5.24, A.5.25, A.5.26, A.5.27, A.5.28) </t>
    </r>
  </si>
  <si>
    <r>
      <t xml:space="preserve">Dotar tecnológicamente en casos de traslado de sede, nueva sede o adicionales, así como realizar la validación de infraestructura e inventario tecnológico en las sedes.
</t>
    </r>
    <r>
      <rPr>
        <b/>
        <sz val="11"/>
        <color theme="1"/>
        <rFont val="Calibri"/>
        <family val="2"/>
      </rPr>
      <t>(DOMINIO SERVICIOS OTI)</t>
    </r>
  </si>
  <si>
    <t>TI-SIF-011
TI-SIF-025
TI-SIF-034
TI-SIF-016
TI-SIF-002
TI-SIF-027
TI-SIF-035
TI-SIF-001
TI-SIF-003
TI-SIF-004
TI-SIF-005
TI-SIF-006
TI-SIF-009
TI-SIF-010
TI-SIF-036
TI-SIF-007
TI-SIF-013
TI-SIF-019
TI-SIF-020
TI-SIF-037
TI-SIF-038
TI-SIF-039
TI-SIF-040
TI-SIF-021
TI-SIF-041
TI-SIF-024
TI-SIF-029
TI-SIF-030
TI-SIF-042
TI-SIF-043
TI-SIF-031
TI-SIF-044
TI-SIF-012
TI-SIF-008
TI-SIF-032
TI-SIF-018
TI-SIF-045
TI-SIF-046
TI-SIF-047
TI-SIF-048
TI-SIF-049
TI-SIF-050
TI-SIF-051
TI-SIF-052
TI-SIF-053
TI-SIF-054
TI-IFR-037
TI-IFR-038
TI-IFR-039
TI-IFR-040
TI-IFR-041
TI-IFR-042
TI-IFR-043
TI-IFR-044
TI-IFR-083-1
TI-IFR-083-2
TI-IFR-083-3
TI-IFR-083-4
TI-IFR-083-5
TI-IFR-083-6
TI-IFR-083-7
TI-IFR-083-8
TI-IFR-083-9
TI-IFR-083-10
TI-IFR-083-11
TI-IFR-083-12
TI-IFR-083-13
TI-IFR-083-14
TI-IFR-083-15
TI-IFR-083-16
TI-IFR-083-17
TI-IFR-083-18
TI-IFR-083-19
TI-IFR-083-20
TI-IFR-083-21
TI-IFR-083-22
TI-IFR-083-23
TI-IFR-083-24
TI-IFR-083-25
TI-IFR-083-26
TI-IFR-083-27
TI-IFR-083-28
TI-IFR-083-29
TI-IFR-083-30
TI-IFR-083-31
TI-IFR-083-32
TI-IFR-083-33
TI-IFR-083-34
TI-IFR-083-35
TI-IFR-083-36
TI-IFR-083-37
TI-IFR-083-38
TI-IFR-083-39
TI-IFR-083-40
TI-IFR-083-41
TI-IFR-083-42
TI-IFR-083-43
TI-IFR-083-44
TI-IFR-083-45
TI-IFR-083-46
TI-IFR-083-47
TI-IFR-083-48
TI-IFR-083-49
TI-IFR-083-50
TI-IFR-083-51
TI-IFR-083-52
TI-IFR-083-53
TI-IFR-083-54
TI-IFR-083-55
TI-IFR-083-56
TI-IFR-083-57
TI-IFR-083-58
TI-IFR-083-59
TI-IFR-083-60
TI-IFR-083-61
TI-IFR-083-62
TI-IFR-083-63
TI-IFR-083-64
TI-IFR-083-65
TI-IFR-083-66
TI-IFR-083-67
TI-IFR-083-68
TI-IFR-083-69
TI-IFR-083-70
TI-IFR-083-71
TI-IFR-083-72
TI-IFR-083-73
TI-IFR-083-74
TI-IFR-083-75
TI-IFR-083-76
TI-IFR-083-77
TI-IFR-083-78
TI-IFR-083-79
TI-IFR-083-80
TI-IFR-083-81
TI-IFR-083-82
TI-IFR-083-83
TI-IFR-083-84
TI-IFR-083-85
TI-IFR-083-86
TI-IFR-083-87
TI-IFR-083-88
TI-IFR-083-89
TI-IFR-083-90
TI-IFR-083-91
TI-IFR-090
TI-IFR-091
TI-IFR-092
TI-IFR-093
TI-IFR-094
TI-IFR-095
TI-IFR-096
TI-IFR-097
TI-IFR-098
TI-IFR-099
TI-IFR-102
TI-IFR-103
TI-IFR-148
TI-IFR-149
TI-IFR-150
TI-IFR-151
TI-IFR-152
TI-IFR-153
TI-IFR-154
TI-IFR-155
TI-IFR-156
TI-IFR-157
TI-IFR-158
TI-IFR-159
TI-IFR-160
TI-IFR-161
TI-IFR-162
TI-IFR-163
TI-IFR-164
TI-IFR-165
TI-IFR-166
TI-IFR-167
TI-IFR-168
TI-IFR-169
TI-IFR-170
TI-IFR-171
TI-IFR-172
TI-IFR-173
TI-IFR-174
TI-IFR-175
TI-IFR-176
TI-IFR-177
TI-IFR-178
TI-IFR-179
TI-IFR-180
TI-IFR-181
TI-IFR-182
TI-IFR-183
TI-IFR-184
TI-IFR-185
TI-IFR-186
TI-IFR-187
TI-IFR-188
TI-IFR-189
TI-IFR-190
TI-IFR-191
TI-IFR-192
TI-IFR-193
TI-IFR-194
TI-IFR-195
TI-IFR-196
TI-IFR-197
TI-IFR-198
TI-IFR-199
TI-IFR-200
TI-IFR-201
TI-IFR-202
TI-IFR-203
TI-IFR-204
TI-IFR-205
TI-IFR-206
TI-IFR-207
TI-IFR-208
TI-IFR-209
TI-IFR-210
TI-IFR-211
TI-IFR-212
TI-IFR-213
TI-IFR-214
TI-IFR-215
TI-IFR-216
TI-IFR-217
TI-IFR-218
TI-IFR-219
TI-IFR-220
TI-IFR-221
TI-IFR-222
TI-IFR-223
TI-IFR-224
TI-IFR-225
TI-IFR-226
TI-IFR-227
TI-IFR-228
TI-IFR-229
TI-IFR-230
TI-IFR-231
TI-IFR-232
TI-IFR-233
TI-IFR-234
TI-IFR-235
TI-IFR-236
TI-IFR-237
TI-IFR-238
TI-IFR-239
TI-IFR-240
TI-IFR-241
TI-IFR-242
TI-IFR-243
TI-IFR-244
TI-IFR-245
TI-IFR-246
TI-IFR-247
TI-IFR-248
TI-IFR-249
TI-IFR-250
TI-IFR-251
TI-IFR-252
TI-IFR-253
TI-IFR-254
TI-IFR-255
TI-IFR-256
TI-IFR-257
TI-IFR-258
TI-IFR-259
TI-IFR-260
TI-IFR-261
TI-IFR-262
TI-IFR-263
TI-IFR-264
TI-IFR-265
TI-IFR-266
TI-IFR-267
TI-IFR-268
TI-IFR-269
TI-IFR-270
TI-IFR-271
TI-IFR-272
TI-IFR-273
TI-IFR-274
TI-IFR-275
TI-IFR-276
TI-IFR-277
TI-IFR-278
TI-IFR-279
TI-IFR-280
TI-IFR-083-92
TI-IFR-083-93
TI-IFR-083-94
TI-IFR-083-95
TI-IFR-083-96
TI-AEG-010
TI-AEG-012
TI-DDI-004
TI-STI-001
TI-STI-002
TI-STI-003
TI-STI-006
TI-STI-009
TI-STI-011
TI-STI-012
TI-STI-014
TI-STI-015
TI-STI-018
TI-STI-019
TI-STI-027
TI-STI-030
TI-STI-031
TI-STI-033
TI-STI-034
TI-STI-036
TI-STI-037
TI-STI-038
TI-STI-039
TI-STI-040
TI-STI-041
TI-STI-042
TI-STI-043
TI-STI-044
TI-STI-045
TI-STI-046
TI-STI-048
TI-STI-049
TI-STI-050
TI-STI-051
TI-STI-052
TI-STI-053
TI-STI-054
TI-STI-055
TI-STI-056
TI-STI-057
TI-STI-058
TI-STI-059
TI-STI-060
TI-STI-061
TI-STI-062
TI-STI-063
TI-STI-064
TI-STI-065
TI-STI-066
TI-GIC-012
TI-GIC-015
TI-GIC-016
TI-SEG-004
TI-SEG-006
TI-SEG-009
TI-SEG-010
TI-SEG-019
TI-SEG-020
TI-GGF-008
TI-GGF-009
TI-EGT-007
TI-ARH-001
TI-ARH-002</t>
  </si>
  <si>
    <r>
      <t xml:space="preserve">El procesos de Gestión de la Información, en cabeza del Dominio de Servicios TI, suscribe un "Acuerdo de Confidencialidad" con cada uno de los funcionarios y/o contratistas Y/o Operadores del Proceso cuando se requiere acceder a los Sistemas de información y/o Servicios TI en las que se procesa y/o almacena la información de la Entidad, en caso de contar con el "Acuerdo", no se asignara accesos ni usuarios; para el caso de que se venza el "Acuerdo" el usuario será deshabilitado . 
Este control permite dar cumplimento a las políticas de seguridad de la información definidas por la entidad, por lo que es importante indicarle a los funcionarios y/o contratistas y/o operadores del Proceso las implicaciones que se pueden presentar por el uso inadecuado de la información en aras de obtener un beneficio económico por la atención y orientación a las víctimas. 
</t>
    </r>
    <r>
      <rPr>
        <b/>
        <sz val="11"/>
        <rFont val="Calibri"/>
        <family val="2"/>
      </rPr>
      <t>Evidencia:</t>
    </r>
    <r>
      <rPr>
        <sz val="11"/>
        <rFont val="Calibri"/>
        <family val="2"/>
      </rPr>
      <t xml:space="preserve"> Los Acuerdos de Confidencialidad suscritos por el Dominio de Servicios TI y/o correo del lider del dominio que indique que para el presente periodo no se suscribieron Acuerdos de Confidencialidad.
</t>
    </r>
    <r>
      <rPr>
        <b/>
        <sz val="11"/>
        <rFont val="Calibri"/>
        <family val="2"/>
      </rPr>
      <t>(A.6.6)</t>
    </r>
  </si>
  <si>
    <r>
      <t xml:space="preserve">El Proceso de Gestión de la Información desde el Dominio de Servicios TI, asistirá y participará en las capacitaciones del Sistema de Gestión de Seguridad de la Información SGSI, brindadas por la Oficina de Tecnología de Información (OTI) cada vez que se programen.
</t>
    </r>
    <r>
      <rPr>
        <b/>
        <sz val="11"/>
        <rFont val="Calibri"/>
        <family val="2"/>
      </rPr>
      <t xml:space="preserve">Evidencia: </t>
    </r>
    <r>
      <rPr>
        <sz val="11"/>
        <rFont val="Calibri"/>
        <family val="2"/>
      </rPr>
      <t xml:space="preserve">Lista de asistencia de las charlas de seguridad de la información donde se evidencia la participación de los Colaboradores del Dominio de Sistemas de Información.
</t>
    </r>
    <r>
      <rPr>
        <b/>
        <sz val="11"/>
        <rFont val="Calibri"/>
        <family val="2"/>
      </rPr>
      <t>(A.6.3)</t>
    </r>
  </si>
  <si>
    <t>Dominio de Servicios TI de la OTI o designado por el líder del Proceso.</t>
  </si>
  <si>
    <r>
      <t xml:space="preserve">El procesos de Gestión de la Información, en cabeza del Dominio de Servicios TI, realiza la segregación de tareas en la atención o ejecución del soporte técnico solicitado a través de la Mesa de Servicios Tecnológicos.
</t>
    </r>
    <r>
      <rPr>
        <b/>
        <sz val="11"/>
        <rFont val="Calibri"/>
        <family val="2"/>
      </rPr>
      <t>Evidencia:</t>
    </r>
    <r>
      <rPr>
        <sz val="11"/>
        <rFont val="Calibri"/>
        <family val="2"/>
      </rPr>
      <t xml:space="preserve"> Segregación de tareas en la herramienta de gestión "ARANDA".
</t>
    </r>
    <r>
      <rPr>
        <b/>
        <sz val="11"/>
        <rFont val="Calibri"/>
        <family val="2"/>
      </rPr>
      <t>(A 5.2, A.5.3, A.5.4)</t>
    </r>
  </si>
  <si>
    <r>
      <t xml:space="preserve">El procesos de Gestión de la Información, en cabeza del Dominio de Servicios TI, realiza reporte en la herramienta de gestion "ARANDA" para la creación o inactivación de de usuarios (Funcionario, contratista o operador) del Dominio Servicios TI.
</t>
    </r>
    <r>
      <rPr>
        <b/>
        <sz val="11"/>
        <rFont val="Calibri"/>
        <family val="2"/>
      </rPr>
      <t>Evidencia:</t>
    </r>
    <r>
      <rPr>
        <sz val="11"/>
        <rFont val="Calibri"/>
        <family val="2"/>
      </rPr>
      <t xml:space="preserve"> Registro de los casos reportados para la creación o inactivación de usuario en la herramienta de gestión "ARANDA".
</t>
    </r>
    <r>
      <rPr>
        <b/>
        <sz val="11"/>
        <rFont val="Calibri"/>
        <family val="2"/>
      </rPr>
      <t>(A.5.15, A.5.16, A.5.17, A.5.18, 8.3, 8.26)</t>
    </r>
  </si>
  <si>
    <r>
      <t xml:space="preserve">Formular políticas, planes, estrategias y/o proyectos, adoptando lineamientos y estándares según corresponda.
</t>
    </r>
    <r>
      <rPr>
        <b/>
        <sz val="11"/>
        <rFont val="Calibri"/>
        <family val="2"/>
      </rPr>
      <t>(DOMINIO ARQUITECTURA EMPRESARIAL)</t>
    </r>
  </si>
  <si>
    <t>debido a la falla o ausencia de controles de seguridad aplicables que permiten dar cumplimiento a las políticas y lineamientos relacionados con los principios de Arquitectura Empresarial.</t>
  </si>
  <si>
    <r>
      <t xml:space="preserve">El Proceso de Gestión de la Información desde el Dominio de Estrategia y Gobierno, realiza la revisión, actualización y seguimiento del Plan Estrategico de Tecnologia de la Información (PETI) con el fin de que este integre y cumplan con los proyectos definidos en el Plan Estratégico de Seguridad de la Información (PESI) deacuerdo a los lineamientos del Gobierno Nacional.
</t>
    </r>
    <r>
      <rPr>
        <b/>
        <sz val="11"/>
        <rFont val="Calibri"/>
        <family val="2"/>
      </rPr>
      <t xml:space="preserve">Evidencia: </t>
    </r>
    <r>
      <rPr>
        <sz val="11"/>
        <rFont val="Calibri"/>
        <family val="2"/>
      </rPr>
      <t xml:space="preserve">Acta de las mesas de trabajo para la actualización del PETI y/o acta de seguimiento del PETI.
</t>
    </r>
    <r>
      <rPr>
        <b/>
        <sz val="11"/>
        <rFont val="Calibri"/>
        <family val="2"/>
      </rPr>
      <t>(A 5.1, A.5.2, A.5.8, A.5.36)</t>
    </r>
  </si>
  <si>
    <r>
      <t xml:space="preserve">El Proceso de Gestión de la Información desde el Dominio de Arquitectura Empresarial, estructuro y utiliza el repositorio Arquitectura Empresarial en atención a los lineamientos de Mintic.
</t>
    </r>
    <r>
      <rPr>
        <b/>
        <sz val="11"/>
        <rFont val="Calibri"/>
        <family val="2"/>
      </rPr>
      <t>Evidencia:</t>
    </r>
    <r>
      <rPr>
        <sz val="11"/>
        <rFont val="Calibri"/>
        <family val="2"/>
      </rPr>
      <t xml:space="preserve"> Pantallazo del repositorio definido.
</t>
    </r>
    <r>
      <rPr>
        <b/>
        <sz val="11"/>
        <rFont val="Calibri"/>
        <family val="2"/>
      </rPr>
      <t>(A.5.16, A.8.2, A.8.3, A.8.13)</t>
    </r>
    <r>
      <rPr>
        <sz val="11"/>
        <rFont val="Calibri"/>
        <family val="2"/>
      </rPr>
      <t xml:space="preserve"> </t>
    </r>
  </si>
  <si>
    <t>Domino de Arquitectura Empresarial de la OTI o designado por el líder del Proceso.</t>
  </si>
  <si>
    <r>
      <t xml:space="preserve">El Proceso de Gestión de la Información desde el Dominio de Arquitectura Empresarial, realiza la revisión Del Documento de Arquitectura de Referencia de la Entidad.
</t>
    </r>
    <r>
      <rPr>
        <b/>
        <sz val="11"/>
        <rFont val="Calibri"/>
        <family val="2"/>
      </rPr>
      <t>Evidencia:</t>
    </r>
    <r>
      <rPr>
        <sz val="11"/>
        <rFont val="Calibri"/>
        <family val="2"/>
      </rPr>
      <t xml:space="preserve"> Acta de revisión y/o documento actualizado de Arquitectura de Referencia de la Entidad.
</t>
    </r>
    <r>
      <rPr>
        <b/>
        <sz val="11"/>
        <rFont val="Calibri"/>
        <family val="2"/>
      </rPr>
      <t>(A.5.36)</t>
    </r>
  </si>
  <si>
    <r>
      <t xml:space="preserve">El Proceso de Gestión de la Información desde el Dominio de Arquitectura Empresarial, asistirá y participará en las capacitaciones del Sistema de Gestión de Seguridad de la Información SGSI, brindadas por la Oficina de Tecnología de Información (OTI) cada vez que se programen.
</t>
    </r>
    <r>
      <rPr>
        <b/>
        <sz val="11"/>
        <rFont val="Calibri"/>
        <family val="2"/>
      </rPr>
      <t>Evidencia:</t>
    </r>
    <r>
      <rPr>
        <sz val="11"/>
        <rFont val="Calibri"/>
        <family val="2"/>
      </rPr>
      <t xml:space="preserve"> Lista de asistencia de las charlas de seguridad de la información donde se evidencia la participación de los Colaboradores del Dominio de Arquitectura Empresarial.
</t>
    </r>
    <r>
      <rPr>
        <b/>
        <sz val="11"/>
        <rFont val="Calibri"/>
        <family val="2"/>
      </rPr>
      <t>(A.6.3)</t>
    </r>
  </si>
  <si>
    <r>
      <t xml:space="preserve">Desarrollar nuevas aplicaciones y sistemas de información. Soportar sistemas de información y aplicaciones.
</t>
    </r>
    <r>
      <rPr>
        <b/>
        <sz val="11"/>
        <color theme="1"/>
        <rFont val="Calibri"/>
        <family val="2"/>
      </rPr>
      <t>(DOMINIO SISTEMAS DE INFORMACIÓN)</t>
    </r>
  </si>
  <si>
    <t xml:space="preserve">por pérdida a la Integridad y disponibilidad de la Información de la Entidad, </t>
  </si>
  <si>
    <t xml:space="preserve">debido a la falla o ausencia de controles de seguridad aplicables para el acceso a los recursos, uso adecuado de la información y la ejecución del control de cambios de (nuevos desarrollos y/o actualizaciones).
</t>
  </si>
  <si>
    <r>
      <t xml:space="preserve">El proceso de Gestión de la Información desde el Dominio de Sistemas de Información, registra los backlogs en Azure Devops con el fin de llevar un control de los nuevos desarrollos y/o actualizaciones de los sistemas de información que fueron aceptados y aprobados.
</t>
    </r>
    <r>
      <rPr>
        <b/>
        <sz val="11"/>
        <rFont val="Calibri"/>
        <family val="2"/>
      </rPr>
      <t>Evidencia:</t>
    </r>
    <r>
      <rPr>
        <sz val="11"/>
        <rFont val="Calibri"/>
        <family val="2"/>
      </rPr>
      <t xml:space="preserve"> Pantallazo del registro de los backlogs en Azure Devops efectuados en el periodo y/o correo del líder del Dominio que indique que para el presente periodo no se realizaron desarrollos nuevos o actualizaciones.
</t>
    </r>
    <r>
      <rPr>
        <b/>
        <sz val="11"/>
        <rFont val="Calibri"/>
        <family val="2"/>
      </rPr>
      <t>(A.8.14)</t>
    </r>
  </si>
  <si>
    <r>
      <t xml:space="preserve">El Dominio de Sistemas de Información del Proceso de Sistemas de Información, asistirá y participará en las capacitaciones del Sistema de Gestión de Seguridad de la Información SGSI, brindadas por la Oficina de Tecnología de Información (OTI) cada vez que se programen.
</t>
    </r>
    <r>
      <rPr>
        <b/>
        <sz val="11"/>
        <rFont val="Calibri"/>
        <family val="2"/>
      </rPr>
      <t>Evidencia:</t>
    </r>
    <r>
      <rPr>
        <sz val="11"/>
        <rFont val="Calibri"/>
        <family val="2"/>
      </rPr>
      <t xml:space="preserve"> Lista de asistencia de las charlas de seguridad de la información donde se evidencia la participación de los Colaboradores del Dominio de Sistemas de Información.
</t>
    </r>
    <r>
      <rPr>
        <b/>
        <sz val="11"/>
        <rFont val="Calibri"/>
        <family val="2"/>
      </rPr>
      <t>(A.6.3)</t>
    </r>
  </si>
  <si>
    <t>Dominio de Sistemas de información de la OTI o designado por el líder del Proceso.</t>
  </si>
  <si>
    <r>
      <t xml:space="preserve">El procesos de Gestión de la Información desde el Dominio de Sistemas de Información, realizan la verificación de controles aplicables que son requisitos de seguridad en el ciclo de vida de desarrollo de software para los nuevos desarrollos y/o actualizaciones.
</t>
    </r>
    <r>
      <rPr>
        <b/>
        <sz val="11"/>
        <rFont val="Calibri"/>
        <family val="2"/>
      </rPr>
      <t xml:space="preserve">Evidencia: </t>
    </r>
    <r>
      <rPr>
        <sz val="11"/>
        <rFont val="Calibri"/>
        <family val="2"/>
      </rPr>
      <t xml:space="preserve"> Archivo de verificación de los controles de seguridad y/o Pantallazo del archivo del registro de verificación de los controles de seguridad en Azure Devops y/o correo del líder del Dominio que indique que para el presente periodo no se realizaron desarrollos nuevos o actualizaciones.
</t>
    </r>
    <r>
      <rPr>
        <b/>
        <sz val="11"/>
        <rFont val="Calibri"/>
        <family val="2"/>
      </rPr>
      <t>(A.8.25, A.8.26)</t>
    </r>
  </si>
  <si>
    <r>
      <t xml:space="preserve">El proceso de Gestión de la Información desde el Dominio de Seguridad de la información, implementa el protocolo de gestión de control de cambios para los desarrollos nuevos y/o actualizaciones de los sistema de información.
</t>
    </r>
    <r>
      <rPr>
        <b/>
        <sz val="11"/>
        <rFont val="Calibri"/>
        <family val="2"/>
      </rPr>
      <t>Evidencia:</t>
    </r>
    <r>
      <rPr>
        <sz val="11"/>
        <rFont val="Calibri"/>
        <family val="2"/>
      </rPr>
      <t xml:space="preserve"> Registro de formato de cambios y/o acta de comité de control de cambios aprobados y/o rechazados  y/o correo del líder del Dominio que indique que para el presente periodo no se presentaron controles de cambios par desarrollos nuevos o actualizaciones.
</t>
    </r>
    <r>
      <rPr>
        <b/>
        <sz val="11"/>
        <rFont val="Calibri"/>
        <family val="2"/>
      </rPr>
      <t xml:space="preserve">
(A.8.32)</t>
    </r>
  </si>
  <si>
    <r>
      <t xml:space="preserve">Gestionar la capacidad de los recursos y servicios TI, con el fin de controlar y racionalizar la oferta y el rendimiento de la infraestructura informática. Gestionar la infraestructura tecnológica asociada a los servicios de: buzones de correo institucional, acceso a servidores,  bases de datos (solo aplica a desarrolladores) y telefonía IP.
</t>
    </r>
    <r>
      <rPr>
        <b/>
        <sz val="11"/>
        <color theme="1"/>
        <rFont val="Calibri"/>
        <family val="2"/>
      </rPr>
      <t>(DOMINIO INFRAESTRUCTURA TI)</t>
    </r>
  </si>
  <si>
    <t xml:space="preserve">por pérdida de la Disponibilidad de la Información de la Entidad,  </t>
  </si>
  <si>
    <t xml:space="preserve">debido a la falla o ausencia de controles de seguridad aplicables para la implementación de politicas de backups, gestión de identidades, control de acceso a los recursos y/o repositorios de la información. </t>
  </si>
  <si>
    <r>
      <t xml:space="preserve">El procesos de Gestión de la Información, en cabeza del Dominio de Infraestructura TI, realiza ejecución de las copias de seguridad  de las bases de datos de acuerdo  con los lienamientos establecidos
</t>
    </r>
    <r>
      <rPr>
        <b/>
        <sz val="11"/>
        <rFont val="Calibri"/>
        <family val="2"/>
      </rPr>
      <t xml:space="preserve">Evidencia: </t>
    </r>
    <r>
      <rPr>
        <sz val="11"/>
        <rFont val="Calibri"/>
        <family val="2"/>
      </rPr>
      <t xml:space="preserve">Reporte donde se observa los backups y/o logs de ejecución de las copias de seguridad de base de datos realizadas en el periodo por el del Dominio de Infraestructura TI.
</t>
    </r>
    <r>
      <rPr>
        <b/>
        <sz val="11"/>
        <rFont val="Calibri"/>
        <family val="2"/>
      </rPr>
      <t xml:space="preserve">
(A.8.13)</t>
    </r>
  </si>
  <si>
    <r>
      <t xml:space="preserve">El procesos de Gestión de la Información, en cabeza del Dominio de Infraestructura TI, realizará pruebas de restauración Backup.
</t>
    </r>
    <r>
      <rPr>
        <b/>
        <sz val="11"/>
        <rFont val="Calibri"/>
        <family val="2"/>
      </rPr>
      <t>Evidencia:</t>
    </r>
    <r>
      <rPr>
        <sz val="11"/>
        <rFont val="Calibri"/>
        <family val="2"/>
      </rPr>
      <t xml:space="preserve"> Reporte donde se observa la restauración de backups ejecutados en el periodo el Dominio de Infraestructura TI.
</t>
    </r>
    <r>
      <rPr>
        <b/>
        <sz val="11"/>
        <rFont val="Calibri"/>
        <family val="2"/>
      </rPr>
      <t>(A.8.13)</t>
    </r>
  </si>
  <si>
    <t>Dominio de Infraestructura TI de la OTI o designado por el líder del Proceso.</t>
  </si>
  <si>
    <r>
      <t xml:space="preserve">El procesos de Gestión de la Información, en cabeza del Dominio de Infraestructura TI realiza  la ejecución de las copias de seguridad a servidores  y dispositivos de res de acuerdo con la  periodicidad estabelcida.
</t>
    </r>
    <r>
      <rPr>
        <b/>
        <sz val="11"/>
        <rFont val="Calibri"/>
        <family val="2"/>
      </rPr>
      <t xml:space="preserve">Evidencia: </t>
    </r>
    <r>
      <rPr>
        <sz val="11"/>
        <rFont val="Calibri"/>
        <family val="2"/>
      </rPr>
      <t xml:space="preserve">Reporte donde se evidencias  las copias de seguridad  ejecutadas por el del Dominio de Infraestructura TI.
</t>
    </r>
    <r>
      <rPr>
        <b/>
        <sz val="11"/>
        <rFont val="Calibri"/>
        <family val="2"/>
      </rPr>
      <t xml:space="preserve">
(A.8.13)</t>
    </r>
  </si>
  <si>
    <r>
      <t xml:space="preserve">El procesos de Gestión de la Información, en cabeza del Dominio de Infraestructura TI, atiende los casos reportados en la herramienta de gestion "ARANDA" para la creación o inactivación de de usuarios (Funcionario, contratista o operador) de la Entidad.
</t>
    </r>
    <r>
      <rPr>
        <b/>
        <sz val="11"/>
        <rFont val="Calibri"/>
        <family val="2"/>
      </rPr>
      <t xml:space="preserve">
Evidencia: </t>
    </r>
    <r>
      <rPr>
        <sz val="11"/>
        <rFont val="Calibri"/>
        <family val="2"/>
      </rPr>
      <t xml:space="preserve">Registro de los casos reportados y atendidos en la herramienta de gestión "ARANDA" por Dominio de Infraestructura TI.
</t>
    </r>
    <r>
      <rPr>
        <b/>
        <sz val="11"/>
        <rFont val="Calibri"/>
        <family val="2"/>
      </rPr>
      <t>(A.5.15, A.5.16, A.5.17, A.5.18, 8.3, 8.26)</t>
    </r>
  </si>
  <si>
    <r>
      <t xml:space="preserve">El procesos de Gestión de la Información, en cabeza del Dominio de Infraestructura TI, aplica controles de acceso a los usuarios de cada proceso para (consulta, adicion y modificación) de la información en la herramienta de SharePoint de la Entidad.
</t>
    </r>
    <r>
      <rPr>
        <b/>
        <sz val="11"/>
        <rFont val="Calibri"/>
        <family val="2"/>
      </rPr>
      <t xml:space="preserve">Evidencia: </t>
    </r>
    <r>
      <rPr>
        <sz val="11"/>
        <rFont val="Calibri"/>
        <family val="2"/>
      </rPr>
      <t xml:space="preserve">Correo de solicitud de los procesos para conceder los permisos asociados al repositorio de SharePoint en el periodo y/o correo del lider del Dominio que indique que para el presente periodo no se recibieron solicitudes de accesos.
</t>
    </r>
    <r>
      <rPr>
        <b/>
        <sz val="11"/>
        <rFont val="Calibri"/>
        <family val="2"/>
      </rPr>
      <t>(A.5.2, A.5.3, A.5.15)</t>
    </r>
  </si>
  <si>
    <r>
      <t xml:space="preserve">El procesos de Gestión de la Información, en cabeza del Dominio de Infraestructura TI, realiza la gestión y seguimiento del mantenimiento preventivo de los dispositivos de red del Nivel Territorial de la Entidad ejecutado por el operador.
</t>
    </r>
    <r>
      <rPr>
        <b/>
        <sz val="11"/>
        <rFont val="Calibri"/>
        <family val="2"/>
      </rPr>
      <t xml:space="preserve">
Evidencia: </t>
    </r>
    <r>
      <rPr>
        <sz val="11"/>
        <rFont val="Calibri"/>
        <family val="2"/>
      </rPr>
      <t xml:space="preserve">Programación y seguimiento del mantenimento preventivo y correctivo y/o correo del lider del dominio que indique que para el presente periodo no se realizo mantenimiento preventivo y/o correctivo.
</t>
    </r>
    <r>
      <rPr>
        <b/>
        <sz val="11"/>
        <rFont val="Calibri"/>
        <family val="2"/>
      </rPr>
      <t>(A.5.15,  A.5.16, A.8.2) (emma)</t>
    </r>
  </si>
  <si>
    <t>Implementar las estrategias para la articulación entre las dependencias y direcciones territoriales de la Unidad para las Víctimas, las entidades del orden nacional, territorial y privadas, los organismos de cooperación internacional, las organizaciones de sociedad civil e instituciones de educación superior 
Gestionar y disponer las fuentes de información, en las herramientas, soluciones tecnológicas, aplicativos, visores y cartografía utilizados o dispuestos por la SRNI. para el análisis de información de la población víctima de acuerdo con la necesidad. 
)SRNI)</t>
  </si>
  <si>
    <t xml:space="preserve">por la indisponibilidad de fuentes, bases de datos de información y/o sistemas de información de la población víctima de acuerdo con la necesidad, en las herramientas, aplicativos y visores utilizados por la SRNI, </t>
  </si>
  <si>
    <t>debido a que las entidades limitan el intercambio de información bajo argumentos políticos legales o voluntades personales, la falta de infraestructura tecnológica adecuada y disponible, el incumplimiento por parte de las entidades externas receptoras de la información, de los acuerdos y/o convenios de intercambio de información firmados con la Unidad, o porque la información de los sistemas de información internos tienen deficiencias en la calidad de los datos que se generan y que se utiliza como insumo para la gestión.</t>
  </si>
  <si>
    <t>RN-AID-006
RN-AID-007
RN-AID-009
RN-CAR-001
RN-CAR-002
RN-CAR-003
RN-CAR-004
RN-INST-001
RN-INST-002
RN-INST-003
RN-INST-004
RN-INST-005
RN-INST-006
RN-INST-008
RN-INST-009
RN-INST-010
RN-INST-011
RN-INST-012
RN-INST-013
RN-INST-015
RN-INST-016
RN-INST-017
RN-INST-018
RN-INST-019
RN-ARH-001
RN-ARH-002
RN-INST-020
RN-ANL-007
RN-AID-012
RN-SRNI-001</t>
  </si>
  <si>
    <r>
      <t xml:space="preserve">El líder o apoyo del procedimiento de Articulación interinstitucional y dinamización de la información AIDI, realiza por demanda la oficialización del acuerdo de intercambio de información, generando  un anexo técnico  al anterior documento donde se encuentran las reglas que rigen el intercambio, acompañado del diccionario de datos, que es el insumo para el entendimiento de la fuente; para las entidades que no aplican documento técnico esta información queda en un oficio, correo electrónico o acta. De igual manera se realiza un seguimiento a lo estipulado en el documento técnico a través del oficio, correos electrónicos o actas de reunión.
</t>
    </r>
    <r>
      <rPr>
        <b/>
        <sz val="11"/>
        <rFont val="Calibri"/>
        <family val="2"/>
      </rPr>
      <t>Evidencia:</t>
    </r>
    <r>
      <rPr>
        <sz val="11"/>
        <rFont val="Calibri"/>
        <family val="2"/>
      </rPr>
      <t xml:space="preserve"> Anexo técnico, oficio, correo electrónico o acta. En caso de que la solicitud no tenga acuerdo o este incompleta, no se realizara el cargue de información a los sistemas de la SRNI. 
</t>
    </r>
    <r>
      <rPr>
        <b/>
        <sz val="11"/>
        <rFont val="Calibri"/>
        <family val="2"/>
      </rPr>
      <t>(A.5.14)</t>
    </r>
  </si>
  <si>
    <t>Se define Plan de Acción por el nivel de severidad residual del riesgo,  con el fin de evitar su materialización</t>
  </si>
  <si>
    <t>Realizar el seguimiento y reporte trimestral de la calidad de datos de las fuentes de información aprobadas y cargadas en el inventario de fuentes del módulo de Vivanto.</t>
  </si>
  <si>
    <t>Lideres de Procedimientos de Instrumentalización
y AIDI</t>
  </si>
  <si>
    <r>
      <t xml:space="preserve">El líder o apoyo de los procedimientos de la Subdirección Red Nacional de Información-SRNI, cada vez que se requiera, solicita a través de correo electrónico o acta de reunión a la Oficina de Tecnologías de Información o al personal encargado de la actividad la ampliación del recurso tecnológico, con el fin de soportar las nuevas necesidades en el intercambio de información. En caso de no recibir respuesta por parte del personal encargado se programa reunión con los jefes de las áreas técnicas para definir los alcances y motivos de la demora en la respuesta.
</t>
    </r>
    <r>
      <rPr>
        <b/>
        <sz val="11"/>
        <rFont val="Calibri"/>
        <family val="2"/>
      </rPr>
      <t xml:space="preserve">Evidencia: </t>
    </r>
    <r>
      <rPr>
        <sz val="11"/>
        <rFont val="Calibri"/>
        <family val="2"/>
      </rPr>
      <t>Correo electrónico o Acta de reunión.
(A.8.6)</t>
    </r>
  </si>
  <si>
    <r>
      <t xml:space="preserve">El líder o apoyo del Procedimiento de Articulación interinstitucional y dinamización de la información-AIDI, cada vez que se realiza el corte de las fuentes verifica el cumplimiento de lo establecido en los acuerdos y/o convenios entre la Unidad y las Entidades Nacionales, a través de los cortes dispuestos en la herramienta Vivanto contra lo establecido en los acuerdos de intercambio, con el objetivo de garantizar la información actualizada que dé cuenta de los datos asociados a la población víctima. En caso de incumplimiento, se notifica a la entidad respectiva.
</t>
    </r>
    <r>
      <rPr>
        <b/>
        <sz val="11"/>
        <rFont val="Calibri"/>
        <family val="2"/>
      </rPr>
      <t xml:space="preserve">Evidencia: </t>
    </r>
    <r>
      <rPr>
        <sz val="11"/>
        <rFont val="Calibri"/>
        <family val="2"/>
      </rPr>
      <t xml:space="preserve">Correo electrónico, acta u oficio.
</t>
    </r>
    <r>
      <rPr>
        <b/>
        <sz val="11"/>
        <rFont val="Calibri"/>
        <family val="2"/>
      </rPr>
      <t xml:space="preserve">
(A.5.14)</t>
    </r>
  </si>
  <si>
    <r>
      <t xml:space="preserve">El líder o apoyo del procedimiento de Instrumentalización, cada vez que reciba una fuente, realiza una validación de esta en particular para las mediciones de Subsistencia Mínima, Superación de Situación de Vulnerabilidad e Indicadores de Goce Efectivo de Derechos, de acuerdo con las variables mínimas requeridas con el fin de validar la consistencia de variables a intercambiar con la entidad o área misional que se tiene el intercambio. En caso de inconsistencias se devuelve la fuente solicitando aclaraciones.
Evidencia: el soporte es la aprobación del metadato en el inventario de fuentes y/o correo electrónico del cargue en Vivanto.
</t>
    </r>
    <r>
      <rPr>
        <b/>
        <sz val="11"/>
        <rFont val="Calibri"/>
        <family val="2"/>
      </rPr>
      <t>(A.5.14)</t>
    </r>
  </si>
  <si>
    <t>Dar trámite a las solicitudes realizadas por el cliente interno o entidades externas, en el marco de los sistemas de información, soluciones tecnológicas, información geográfica, caracterización y mediciones. 
)SRNI)</t>
  </si>
  <si>
    <t xml:space="preserve">por divulgación o alteración no autorizada de información, con ocasión a la pérdida o hurto de esta, </t>
  </si>
  <si>
    <t>debido al extravío o hurto del dispositivo en campo o herramientas donde se está tomando la encuesta en el esquema de acompañamiento presencial del levantamiento de información a través de entrevista de caracterización.</t>
  </si>
  <si>
    <t>Daños a activos físicos</t>
  </si>
  <si>
    <r>
      <t xml:space="preserve">El apoyo técnico de la SRNI, cuando se requiera, realiza la asignación y configuración de los dispositivos que son propiedad de la SRNI cuando así se requiera. Como medida de seguridad, dichos dispositivos son protegidos mediante bloqueo por contraseña, la cual permite reactivar el equipo tras un período de inactividad. Esta acción se complementa con el cifrado de la memoria interna, cuya clave permanece exclusivamente bajo custodia de la SRNI. Adicionalmente, se lleva un control sobre la asignación y salida de los dispositivos, garantizando su trazabilidad y uso autorizado. 
</t>
    </r>
    <r>
      <rPr>
        <b/>
        <sz val="11"/>
        <rFont val="Calibri"/>
        <family val="2"/>
      </rPr>
      <t>Evidencia:</t>
    </r>
    <r>
      <rPr>
        <sz val="11"/>
        <rFont val="Calibri"/>
        <family val="2"/>
      </rPr>
      <t xml:space="preserve"> Correo para el control de asignación y salida de los dispositivos de la Entidad y screenshot
(A.5.3, A.5.16, A.8.2)</t>
    </r>
  </si>
  <si>
    <r>
      <t xml:space="preserve">El apoyo o líder del procedimiento de la Estrategia de Caracterización cuando se requiera articula la implementación de la caracterización con las mesas de víctimas y demás actores del territorio. En caso de no contar con la solicitud no se podrá atender el requerimiento.
</t>
    </r>
    <r>
      <rPr>
        <b/>
        <sz val="11"/>
        <rFont val="Calibri"/>
        <family val="2"/>
      </rPr>
      <t xml:space="preserve">Evidencia: </t>
    </r>
    <r>
      <rPr>
        <sz val="11"/>
        <rFont val="Calibri"/>
        <family val="2"/>
      </rPr>
      <t>como evidencia se tiene actas de reuniones, convenios interinstitucionales, oficios o correos electrónicos. 
(A.6.3)</t>
    </r>
  </si>
  <si>
    <r>
      <t xml:space="preserve">El colaborador del procedimiento de la Estrategia de Caracterización socializa y capacita el manejo de herramientas tecnológicas y aplicativo al personal que realiza el levantamiento de información (presencial y no presencial), cada vez que la entidad solicita acompañamiento. En caso de no ser viable su ejecución, no se podrá activar usuarios para el levantamiento de información.
</t>
    </r>
    <r>
      <rPr>
        <b/>
        <sz val="11"/>
        <rFont val="Calibri"/>
        <family val="2"/>
      </rPr>
      <t xml:space="preserve">Evidencia: </t>
    </r>
    <r>
      <rPr>
        <sz val="11"/>
        <rFont val="Calibri"/>
        <family val="2"/>
      </rPr>
      <t>Acta de reunión, listas de asistencia, oficios o correos electrónicos de la capacitación
(A.6.3)</t>
    </r>
  </si>
  <si>
    <r>
      <t xml:space="preserve">El apoyo o líder de la mesa de servicios de la SRNI, cuando se requiera inactiva los usuarios del módulo de caracterización (versión WEB y OFFLINE) de la siguiente forma:
1.	Los usuarios se inactivan de acuerdo con su periodo de vinculación contractual.
2.	El primero de enero de cada vigencia se inactivan todos los accesos a Vivanto.
3.	Bloqueo automático por no registrar actividad del usuario en un periodo de 30 días calendario.
4.	A solicitud de las entidades externas o cliente interno.
5.	En caso de detectar mal uso de la herramienta se inactivará el usuario.
</t>
    </r>
    <r>
      <rPr>
        <b/>
        <sz val="11"/>
        <rFont val="Calibri"/>
        <family val="2"/>
      </rPr>
      <t>Evidencia:</t>
    </r>
    <r>
      <rPr>
        <sz val="11"/>
        <rFont val="Calibri"/>
        <family val="2"/>
      </rPr>
      <t xml:space="preserve"> Registro en ARANDA por solicitud de inactivación y/o correo de solicitud de inactivación de usuarios.
 (A.5.3, A.5.16, A.8.2, A.5.17, A.5.18)</t>
    </r>
  </si>
  <si>
    <t>Dar trámite a las solicitudes realizadas por el cliente interno o entidades externas, en el marco de los sistemas de información, soluciones tecnológicas, información geográfica, caracterización y mediciones. 
)SRNI)</t>
  </si>
  <si>
    <t>por acceso no autorizado a las herramientas tecnológicas de la SRNI por captura, procesamiento y/o uso inadecuado de la información de identificación personal recopilada sobre los datos de la población víctima</t>
  </si>
  <si>
    <t>, debido al uso indebido de la información de Identificación Personal con propósitos desconocidos o ilegales.</t>
  </si>
  <si>
    <t>Cada vez que se contrata a un colaborador el Subdirector de la Red Nacional de Información condiciona a los colaboradores encargados del procesamiento de Identificación Personal a ejecutar sus actividades previas a la suscripción de un acuerdo de confidencialidad que garantice el compromiso ético de utilizar la información en debida forma. En caso de no de no firmar el acuerdo de confidencialidad no se podrá procesar Información. 
Evidencia: Acuerdo de confidencialidad firmado por el Colaborador y supervisor.
(A.6.6)</t>
  </si>
  <si>
    <t xml:space="preserve">Los encuestadores de la estrategia de caracterización, cada vez que se requiera, deben remitir la trazabilidad de la transmisión de la Identificación de Información Personal (IIP), garantizando el encriptamiento de los datos para su adecuada disposición en el servidor. En caso de que el encuestador no remita dicha trazabilidad, se procede a verificar la información directamente en los dispositivos. El líder del procedimiento de caracterización solicita entonces al encuestador que, desde su usuario, transmita la información correspondiente y envíe un correo electrónico con la captura de pantalla que evidencie la transmisión de las entrevistas de caracterización.
Evidencia: Correo con captura de pantalla de la transmisión de las entrevistas de caracterización tomadas a partir de los dispositivos offline.
(A.8.15) </t>
  </si>
  <si>
    <t>El apoyo de seguridad de la información de la Subdirección Red Nacional de Información (SRNI), generar mensualmente revisiones internas a las consultas realizadas al módulo de consulta individual en el aplicativo Portal VIVANTO.
Evidencia: Correo de alerta sobre la revisión mensual al módulo de consulta individual.
(A.5.15, A.5.33, A.8.34)</t>
  </si>
  <si>
    <t>* Gestionar y disponer las fuentes de información, en las herramientas, soluciones tecnológicas, aplicativos, visores y cartografía utilizados o dispuestos por la SRNI. para el análisis de información de la población víctima de acuerdo con la necesidad. 
)SRNI)</t>
  </si>
  <si>
    <t xml:space="preserve">por el uso indebido de la información dispuesta por la SRNI, </t>
  </si>
  <si>
    <t>ocasionado por un alto nivel de consultas en el aplicativo de VIVANTO para el módulo de consulta individual.</t>
  </si>
  <si>
    <t xml:space="preserve"> Eventos externos (Terceros)</t>
  </si>
  <si>
    <t>El apoyo de seguridad de la información de la Subdirección Red Nacional de Información (SRNI), genera mensualmente revisiones internas a las consultas realizadas al módulo de consulta individual en el aplicativo Portal VIVANTO.
Evidencia: Correo de alerta sobre la revisión mensual al módulo de consulta individual.
(A.5.15, A.5.33, A.8.34)</t>
  </si>
  <si>
    <t>El apoyo de seguridad de la información de la Subdirección Red Nacional de Información (SRNI) realiza socializaciones sobre el uso adecuado de la información dispuesta en el aplicativo Portal VIVANTO.
Evidencia: Socialización del uso adecuado.
Evidencia: Socialización del uso adecuado.
(A.6.3)</t>
  </si>
  <si>
    <t>La mesa de servicios de la Subdirección Red Nacional de Información (SRNI), inactiva los usuarios cuando se evidencien consultas elevadas en el mes inmediatamente anterior.
Evidencias: Soporte de inactivación de usuarios por consultas elevadas en el mes.
(A.5.15, A.5.16, A.5.17, A.5.18, 8.3, 8.26)</t>
  </si>
  <si>
    <t>Gestión Interinstitucional</t>
  </si>
  <si>
    <t>Adelantar acciones de coordinación y articulación con las entidades que conforman el Sistema Nacional de Atención y Reparación Integral a las Víctimas para la implementación, seguimiento de la política pública de Víctimas mediante la definición de lineamientos, metodologías e instrumentos, lo cual contribuyen a las entidades del sistema en la reconstrucción del tejido social y goce efectivo de los derechos de las víctimas.</t>
  </si>
  <si>
    <t>Definir lineamientos y metodologías para el fortalecimiento de la Política Pública de víctimas con las entidades que conforman el Sistema Nacional de Atención y Reparación Integral.
Adelantar acciones necesarias de articulación y coordinación con las entidades que conforman el Sistema Nacional de Atención y Reparación Integral a las Víctimas para el fortalecimiento de la política pública de víctimas.</t>
  </si>
  <si>
    <t>ante las partes interesadas  por la ausencia de lineamientos y metodologías para la  coordinación y articulación con las entidades que conforman el Sistema Nacional de Atención y Reparación Integral a las Víctimas</t>
  </si>
  <si>
    <t>debido a la sobrecarga y/o alta rotación del personal que define lineamientos y metodologías.</t>
  </si>
  <si>
    <t>Posibilidad de pérdida reputacional ante las partes interesadas  por la ausencia de lineamientos y metodologías para la  coordinación y articulación con las entidades que conforman el Sistema Nacional de Atención y Reparación Integral a las Víctimas</t>
  </si>
  <si>
    <t>El líder del proceso y los lideres de las dependencias verifican anualmente en la planeación de las actividades del proceso de la Dirección de Gestión Interinstitucional, la asignación del personal idóneo y disponible.
De existir alguna carencia de personal se realizará una mesa de trabajo con su correspondiente acta, donde se establecerá la necesidad de contratación, como evidencia se tiene la comunicación enviada con la planeación de los recursos humanos para la vigencia.</t>
  </si>
  <si>
    <t>Se define fortalecer al control actual, con la definición de un Plan de Acción adicional con el fin de evitar su materialización debido al impacto del nivel de severidad el cual maneja el riesgo.</t>
  </si>
  <si>
    <t>Promover el uso eficiente de los recursos humanos, teniendo en cuenta en la gestión la disponibilidad y competencia del personal verificando los perfiles y cargas laborales, para no desmejorar la calidad del servicio</t>
  </si>
  <si>
    <t>Líder del Proceso, los líderes del Grupo de Proyectos y de las subdirecciones de Coordinación Nación Territorio y Coordinación Técnica SNARIV</t>
  </si>
  <si>
    <t>Gestionar y articular la Oferta Institucional provista por las Entidades del SNARIV</t>
  </si>
  <si>
    <t>ante las entidades entidades que conforman el Sistema Nacional de Atención y Reparación Integral a las Víctimas junto con las Gobernaciones, Distritos y Alcaldías que generan oferta para la superación de la situación de vulnerabilidad de las víctimas (SSV),   imposibilitando la gestión y articulación Interinstitucional,</t>
  </si>
  <si>
    <t xml:space="preserve">debido a la deficiencia en la divulgación de la información mediante las herramientas de comunicación establecidas. </t>
  </si>
  <si>
    <t>Posibilidad de pérdida reputacional ante las entidades entidades que conforman el Sistema Nacional de Atención y Reparación Integral a las Víctimas junto con las Gobernaciones, Distritos y Alcaldías que generan oferta para la superación de la situación de vulnerabilidad de las víctimas (SSV),   imposibilitando la gestión y articulación Interinstitucional,</t>
  </si>
  <si>
    <t>Los profesionales de las de las dependencias del proceso de Gestión Interinstitucional, anualmente verifican la oferta requerida, en caso que ésta no se identifique por parte de las entidades, los colaboradores de las subdirecciones se comunicarán con las entidades e instituciones para identificar la oferta disponible y/o hacer seguimiento.
Como evidencia se tendrán comunicaciones por correo electrónico con el reporte del avance de la implementación de la política pública de victimas</t>
  </si>
  <si>
    <t>Se define fortalecer al control actual, con la definición de dos Planes de Acción adicional con el fin de evitar su materialización debido al impacto en su nivel de severidad</t>
  </si>
  <si>
    <t>Los colaboradores asociados a la Gestión de oferta, en las Subdirecciones de SNARIV, Nación Territorio y Grupo de Gestión de Proyectos, harán seguimiento al cronograma de asistencia técnica para la oferta institucional.</t>
  </si>
  <si>
    <t>Colaboradores asociados a la gestión de proyectos ofertados por la Unidad</t>
  </si>
  <si>
    <t>Asistir técnicamente en el fortalecimiento y seguimiento a la implementación de la política pública de víctimas</t>
  </si>
  <si>
    <t>ante las entidades entidades que conforman el Sistema Nacional de Atención y Reparación Integral a las Víctimas junto con las Gobernaciones, Distritos y Alcaldías por falta de la adecuada articulación para la prestación de la asistencia técnica y acompañamiento en la implementación política pública de víctimas</t>
  </si>
  <si>
    <t>por falta de una adecuada planeación.</t>
  </si>
  <si>
    <t>Posibilidad de pérdida reputacional ante las entidades entidades que conforman el Sistema Nacional de Atención y Reparación Integral a las Víctimas junto con las Gobernaciones, Distritos y Alcaldías por falta de la adecuada articulación para la prestación de la asistencia técnica y acompañamiento en la implementación política pública de víctimas</t>
  </si>
  <si>
    <t>Los profesionales de las dependencias del proceso de Gestión Interinstitucional, verifican anualmente el cumplimiento de las solicitudes de asistencia técnica de las entidades nacionales y territoriales, teniendo en cuenta el número de sesiones programadas en el plan de acción y/o por la estrategia de intervención del año en curso.
En caso de observar incumplimiento por las entidades, se oficiará por los responsables la novedad a los interesados, y se programará un nuevo espacio para su socialización, como evidencia se tiene el reporte de las asistencias técnicas y las actas de reunión .</t>
  </si>
  <si>
    <t xml:space="preserve">Los lideres de las subdirecciones y el grupo de proyectos, harán seguimiento a las Asistencias Técnicas planeadas, se reportará el avance de acuerdo a la planeación </t>
  </si>
  <si>
    <t>Gestionar y articular la Oferta Institucional provista por las entidades que conforman el Sistema Nacional de Atención y Reparación Integral a las Víctimas</t>
  </si>
  <si>
    <t>Uso inadecuado de usuarios asignados para el acceso a las herramientas tecnológicas dispuestas por la Dirección de Gestión Interinstitucional</t>
  </si>
  <si>
    <t>por parte de los colaboradores del nivel nacional y territoriales</t>
  </si>
  <si>
    <t xml:space="preserve"> con el fin de entregar información confidencial de la población víctima</t>
  </si>
  <si>
    <t>Uso inadecuado de usuarios asignados para el acceso a las herramientas tecnológicas dispuestas por la Dirección de Gestión Interinstitucional, por parte de los colaboradores del nivel nacional y territoriales, para beneficio propio o de un tercero, con el fin de entregar información confidencial de la población víctima</t>
  </si>
  <si>
    <t>Probable</t>
  </si>
  <si>
    <t>El líder del proceso de forma semestral recuerda a los profesionales las medidas de seguridad de la información establecidas por la entidad mediante comunicación masiva por correo electrónico, con el fin de prevenir el acceso de información de las entidades del SNARIV y Nación Territorio.
El líder del proceso en caso de presentarse inconsistencias retroalimenta a los colaboradores involucrados dejando constancia con los formatos de confidencialidad y los correos respectivos. Evidencia: Correos electrónicos.</t>
  </si>
  <si>
    <t>Se define fortalecer al control actual, con la definición de un Plan de Acción adicional con el fin de evitar su materialización.</t>
  </si>
  <si>
    <t>Los lideres de las subdirecciones y el grupo de proyectos, reportarán de forma semestral el uso inadecuado de las herramientas tecnológicas, de acuerdo a los lineamientos establecidos en el Acuerdo de confidencialidad de usuarios de herramientas tecnológicas o información de la Unidad para la Atención y Reparación Integral a las Víctimas, como evidencia se tiene los formatos de aceptación de acuerdo de confidencialidad de los colaboradores.</t>
  </si>
  <si>
    <t>Uso adecuado de los activos de información generados dentro de la Dirección de Gestión Interinstitucional</t>
  </si>
  <si>
    <t xml:space="preserve">ante nuestras partes interesadas por falta de disponibilidad y mal uso de los activos de información críticos del proceso, </t>
  </si>
  <si>
    <t>debido a la falta de apropiación de las políticas y lineamientos de Seguridad de la Información.</t>
  </si>
  <si>
    <t>Posibilidad de pérdida reputacional ante nuestras partes interesadas por falta de disponibilidad y mal uso de los activos de información críticos del proceso, debido a la falta de apropiación de las políticas y lineamientos de Seguridad de la Información.</t>
  </si>
  <si>
    <t>TI-SIF-022
TI-SIF-023
GI-SNT-002
GI-SNT-001
GI-SNA-001
GI-SNA-002
GI-SNA-003
GI-SNA-164
GI-SNA-165
GI-ARH-001
GI-ARH-002
CID-DIS-004
CID-DIS-006
CID-ARH-001
CID-ARH-002</t>
  </si>
  <si>
    <r>
      <t xml:space="preserve">El Proceso de Gestión Interinstitucional retroalimenta a los funcionarios y contratistas frente al reporte emitido por la Oficina de Tecnología de Información (OTI) sobre el estado de uso de OneDrive.
 </t>
    </r>
    <r>
      <rPr>
        <b/>
        <sz val="11"/>
        <rFont val="Calibri"/>
        <family val="2"/>
      </rPr>
      <t xml:space="preserve">
Evidencia: </t>
    </r>
    <r>
      <rPr>
        <sz val="11"/>
        <rFont val="Calibri"/>
        <family val="2"/>
      </rPr>
      <t xml:space="preserve">Socialización del correo electrónico enviado por la OTI sobre el estado del uso de OneDrive de Proceso.
 </t>
    </r>
    <r>
      <rPr>
        <b/>
        <sz val="11"/>
        <rFont val="Calibri"/>
        <family val="2"/>
      </rPr>
      <t xml:space="preserve">
(A.5.16, A.8.2, A.8.3, A.8.13)</t>
    </r>
  </si>
  <si>
    <r>
      <t>El Proceso de Gestión Interinstitucional asistirá y participará en las capacitaciones brindadas por la Oficina de Tecnología de Información (OTI), cada vez que se programen con el fin de dar cumplimiento a la implementación de la política del Sistema de Gestión de seguridad y privacidad de información, prevención de riesgos de seguridad digital y apropiación de conocimientos del SGSI.</t>
    </r>
    <r>
      <rPr>
        <b/>
        <sz val="11"/>
        <rFont val="Calibri"/>
        <family val="2"/>
      </rPr>
      <t xml:space="preserve">
Evidencia:</t>
    </r>
    <r>
      <rPr>
        <sz val="11"/>
        <rFont val="Calibri"/>
        <family val="2"/>
      </rPr>
      <t xml:space="preserve"> Correo electrónico con invitación a participar en las charlas de seguridad de la información, comunicación interna del material de seguridad generada por la Oficina de la Tecnología de la Información (OTI) y listas de asistencia.</t>
    </r>
    <r>
      <rPr>
        <b/>
        <sz val="11"/>
        <rFont val="Calibri"/>
        <family val="2"/>
      </rPr>
      <t xml:space="preserve">
(A.6.3)</t>
    </r>
  </si>
  <si>
    <t>Enlace SIG del Proceso Gestión Interintitucional o designado por el líder del Proceso.</t>
  </si>
  <si>
    <r>
      <t xml:space="preserve">El Proceso de Gestión Interinstitucional define la herramienta SharePoint para el almacenamiento de la información del proceso, por lo que cada vez que se requiera un permiso especifico de acceso se remitirá solicitud a la Oficina de Tecnología de Información (OTI)
 </t>
    </r>
    <r>
      <rPr>
        <b/>
        <sz val="11"/>
        <rFont val="Calibri"/>
        <family val="2"/>
      </rPr>
      <t xml:space="preserve">
Evidencia:</t>
    </r>
    <r>
      <rPr>
        <sz val="11"/>
        <rFont val="Calibri"/>
        <family val="2"/>
      </rPr>
      <t xml:space="preserve"> Correo de solicitud cada vez que se requiera el acceso. En caso de no tener solicitudes se deberá enviar correo por parte del líder del proceso indicando que en el periodo no se efectuó dicho requerimiento..
 </t>
    </r>
    <r>
      <rPr>
        <b/>
        <sz val="11"/>
        <rFont val="Calibri"/>
        <family val="2"/>
      </rPr>
      <t xml:space="preserve">
(A.5.16, A.8.2, A.8.3, A.8.13)</t>
    </r>
  </si>
  <si>
    <r>
      <t xml:space="preserve">El Proceso de Gestión Interinstitucional implementa los protocolos de seguridad de la información definidos por la Oficina de Tecnología de la Información OTI, por lo que se diligenciará y enviará los acuerdos de confidencialidad para uso de sistemas y aplicativos de la UARIV cada vez que ingrese una persona contratista o servidora pública a la entidad.
 </t>
    </r>
    <r>
      <rPr>
        <b/>
        <sz val="11"/>
        <rFont val="Calibri"/>
        <family val="2"/>
      </rPr>
      <t xml:space="preserve">
Evidencia:</t>
    </r>
    <r>
      <rPr>
        <sz val="11"/>
        <rFont val="Calibri"/>
        <family val="2"/>
      </rPr>
      <t xml:space="preserve"> Documentos de acuerdo de confidencialidad debidamente firmados.
 </t>
    </r>
    <r>
      <rPr>
        <b/>
        <sz val="11"/>
        <rFont val="Calibri"/>
        <family val="2"/>
      </rPr>
      <t xml:space="preserve">
(A.5.16, A.8.2, A.8.3, A.8.13)</t>
    </r>
  </si>
  <si>
    <t>Gestión Jurídica</t>
  </si>
  <si>
    <t>Asesorar jurídicamente a la Unidad para las Victimas en las diferentes actuaciones administrativas de los procesos, conceptualizar jurídicamente los aspectos concernientes a la entidad; así como la representación judicial y extrajudicial, mediante la aplicación de la normatividad vigente con el fin de velar por los intereses de la unidad y las partes interesadas, previniendo el daño antijurídico y brindando la seguridad jurídica a la Entidad. Todo lo anterior garantizando el cumplimiento a las normas constitucionales y legales vigentes.</t>
  </si>
  <si>
    <t>Dar respuesta a las acciones de tutela, requerimientos judiciales y/o avances de cumplimiento de los diferentes despachos judiciales o Entidades e instituciones del orden nacional y territorial</t>
  </si>
  <si>
    <t>de la Entidad, ante los jueces por sanciones de multa y arresto contra los Directivos de la Entidad, al no dar respuesta a las acciones de tutela, requerimientos judiciales y/o avances de cumplimiento de los diferentes despachos judiciales o Entidades e instituciones del orden nacional y territorial,</t>
  </si>
  <si>
    <t>debido a demoras en los tiempos de respuesta establecidos por parte de los procesos misionales y de apoyo para remitir el insumo.</t>
  </si>
  <si>
    <t>Posibilidad de pérdida económica y reputacional de la Entidad, ante los jueces por sanciones de multa y arresto contra los Directivos de la Entidad, al no dar respuesta a las acciones de tutela, requerimientos judiciales y/o avances de cumplimiento de los diferentes despachos judiciales o Entidades e instituciones del orden nacional y territorial, debido a demoras en los tiempos de respuesta establecidos por parte de los procesos misionales y de apoyo para remitir el insumo.</t>
  </si>
  <si>
    <t xml:space="preserve">Los abogados de Respuesta Judicial realizan mensualmente revisión de calidad aleatoria de las respuestas emitidas y tomadas del aplicativo LEX,  que tiene como objetivo  revisar la calidad de la respuesta de fondo y forma.  En caso de observar errores de fondo o de forma en la respuesta, se informa a quien la emitió por correo electrónico para realizar las correcciones correspondientes. Queda como evidencia el correo remitido y el acta de la reunión para revisar los resultados.  </t>
  </si>
  <si>
    <t xml:space="preserve">Dado  a que el nivel del riesgo es alto se requiere generar plan de acción adicional que permita mantener un control constante para el riesgo identificado. </t>
  </si>
  <si>
    <t>Instalar y convocar a las Mesas de seguimiento de respuestas a órdenes judiciales y organismos de control.
Evidencia: acta mensual.</t>
  </si>
  <si>
    <t>COORDINADCION DE RESPUESTA JUDICIAL</t>
  </si>
  <si>
    <t>La Coordinación remite reporte diario de los datos estadisticos, donde se muestran los requerimientos Judiciales pendientes por insumo de las áreas misionales, el cual contiene los datos de los accionantes y solicitantes y los días que lleva asignado al proceso, tomado del aplicativo LEX,  tiene como objetivo alertar la urgencia de envío del insumo y  mostrar los casos pendientes por proceso para dar respuesta a los requerimientos judiciales. (Tutelas y tierras) En caso de observar insumos pendientes con mas de 10 días  de asignación se remite un correo de alerta a los procesos. Queda como evidencia el correo de pendientes.</t>
  </si>
  <si>
    <t xml:space="preserve">La coordinación del Grupo Respuesta Judicial, verifica semanalmente el reporte emitido desde Lex, y revisa tiempos de asignación en cada una de las actividades de Lex, con fin de generar alertas sobre el estado de los insumos requeridos a las áreas misionales a través de correo electrónico. En caso de observar  tiempos fuera de términos judiciales, deberá alertar a los Directivos a través de correo electrónico. Como evidencia quedan en los correos enviados. </t>
  </si>
  <si>
    <t>Ejercer la defensa técnica judicial y extrajudicial de la Entidad y realizar el recaudo de las obligaciones y acreencias a favor de la Entidad y Saneamiento de bienes que se encuentran bajo la administración del FRV</t>
  </si>
  <si>
    <t>ante los jueces  y el cliente interno por incumplimiento en la contestación de procesos judiciales  en términos requeridos,</t>
  </si>
  <si>
    <t>debido a la demora en entrega de insumos o notificación tardía de correspondencia de procesos o de citaciones y datos de audiencias para dar trámites oportunos.</t>
  </si>
  <si>
    <t>Posibilidad de pérdida económica y reputacional ante los jueces  y el cliente interno por incumplimiento en la contestación de procesos judiciales  en términos requeridos, debido a la demora en entrega de insumos o notificación tardía de correspondencia de procesos o de citaciones y datos de audiencias para dar trámites oportunos.</t>
  </si>
  <si>
    <t xml:space="preserve">Los abogados del grupo contencioso realizan semanalmente la vigilancia judicial del estado de procesos contra la Entidad asignados,  con el objetivo de conocer con anticipación o verificar las decisiones finales, citaciones a audiencias y estados en general de los procesos judiciales. En caso de que se identifiquen procesos próximos a vencer o actuaciones desactualizadas, la Coordinación de Defensa Judicial remitirá un correo de alerta al abogado responsable del proceso para que tome las medidas pertinentes. La evidencia es el correo con la alerta al abogado.
La coordinación del Grupo de Defensa Judicial y los abogados, verifican mensualmente las demandas y los requerimientos judiciales cuya respuesta depende de los insumos aportados por las áreas de la Entidad, con  el objetivo de  de generar alertas sobre el estado de los insumos requeridos a las áreas  a través de correo electrónico. En caso de observar  tiempos fuera de términos judiciales, la Coordinación deberá alertar a los Directivos a través de correo electrónico. Como evidencia quedan en los correos enviados. </t>
  </si>
  <si>
    <t>Realizar reuniones cada dos meses para analizar procesos identificados como críticos 
Evidencia: instrumento de análisis de casos críticos en emarco del MOG</t>
  </si>
  <si>
    <t>Jefe OAJ</t>
  </si>
  <si>
    <t>Asesorar, elaborar informes y conceptuar en relación con la línea Jurídica de la Entidad que se enmarque en los parámetros constitucionales y legales establecidos y dar respuesta a los recursos de apelación, quejas y revocatoria directas de los actos administrativos.</t>
  </si>
  <si>
    <t>ante la Corte Constitucional y las demás Entidades  por incumplimiento en la presentación de los informes en respuesta a los requerimientos hechos por la Corte Constitucional en el marco del Estado de Cosas Inconstitucional declarado por la Sentencia T025 de 2004,</t>
  </si>
  <si>
    <t>debido a que la información suministrada es parcial o la demora en la entrega de insumos por parte de los procesos y  la demás Entidades para realizar informes a la Corte Constitucional.</t>
  </si>
  <si>
    <t>Posibilidad de pérdida reputacional ante la Corte Constitucional y las demás Entidades  por incumplimiento en la presentación de los informes en respuesta a los requerimientos hechos por la Corte Constitucional en el marco del Estado de Cosas Inconstitucional declarado por la Sentencia T025 de 2004,debido a que la información suministrada es parcial o la demora en la entrega de insumos por parte de los procesos y  las demás Entidades para realizar informes a la Corte Constitucional.</t>
  </si>
  <si>
    <t xml:space="preserve">El abogado del grupo Corte que tiene a cargo el tema , diseña un cronograma para cada Auto que emite la CC en el cual se solicita un informe. el cual socializa con las áreas internas y las entidades del SNARIV  que deben entegar insumos para el informe.  En caso de observar demoras en el cumplimiento del cronograma se genera una alerta a las áreas y/o entidades del SNARIV para que cumplan con los tiempos socializados y entregar en informe en términos. La evidencia es un correo o un acta de reunión. 
</t>
  </si>
  <si>
    <t>Realizar reunión semestral seguimiento del estado de avance de los compromisos presentados a la Corte. 
Evidencia: acta de reunión</t>
  </si>
  <si>
    <t>01/01/2025¿6</t>
  </si>
  <si>
    <t>COORDINADORA DE GESTIÓN NORMATIVA Y CONCEPTOS</t>
  </si>
  <si>
    <t>ante las victimas del conflicto armado por no cumplimiento de tiempos de respuesta  por la demora en el tramite  y emisión   de las respuestas a los recursos de  apelación, queja y revocatoria directa,</t>
  </si>
  <si>
    <t>debido a la  demora en la entrega de insumos y la demora en la emisión de actos administrativos por perdida de expedientes que contienen la información de la victima.</t>
  </si>
  <si>
    <t>Posibilidad de pérdida reputacional ante las victimas del conflicto armado por no cumplimiento de tiempos de respuesta  por la demora en el tramite  y emisión   de las respuestas a los recursos de  apelación, queja y revocatoria directa, debido a la  demora en la entrega de insumos y la demora en la emisión de actos administrativos por perdida de expedientes que contienen la información de la victima.</t>
  </si>
  <si>
    <t>El técnico administrativo de Actuaciones Administrativas realiza reporte de casos prioritarios de manera diaria, tomado del aplicativo LEX   que tiene como objetivo  realizar el control de casos pendientes priorizados y pendientes de respuesta. El reporte de los casos prioritarios se alerta por correo electrónico a quien sea responsable de tramitar los Actos administrativos. Queda como evidencia el correo electrónico enviado.</t>
  </si>
  <si>
    <t>Realizar reporte mensual de calidad de actos administrativos realizado por el operador.
Evidencia: reporte/informe</t>
  </si>
  <si>
    <t xml:space="preserve">La coordinación del Grupo de Gestión Normativa y Conceptos verifica semanalmente el reporte de asignación y trámite con el fin de revisar tiempos de asignación y respuesta  y generar alertas sobre el estado de los insumos requeridos a las áreas misionales. En caso de observar  tiempos fuera de términos judiciales, deberá alertar a los Directivos a través de correo electrónico. Como evidencian quedan los correos con alertas enviados a los Directivos. </t>
  </si>
  <si>
    <t>Reuniones mensuales de seguimiento del proceso en general. 
Evidencia: actas de reuniones</t>
  </si>
  <si>
    <t>por condenas en litigios que deberían haber sido favorables para la Entidad y generen afectaciones financieras adicionales,</t>
  </si>
  <si>
    <t>debido a la falta de coordinación interinstitucional cuando son involucradas mas de una entidad en el mismo proceso.</t>
  </si>
  <si>
    <t>Posibilidad de pérdida económica y reputacional por condenas en litigios que deberían haber sido favorables para la Entidad y generen afectaciones financieras adicionales, debido a la falta de coordinación interinstitucional cuando son involucradas mas de una entidad en el mismo proceso.</t>
  </si>
  <si>
    <t xml:space="preserve">Los apoderados que tienen a cargo Acciones Constitucionales realizan un informe semestral de la articulación realizada con otras instituciones que han sido también demandadas sobre estos procesos, con el objetivo de avanzar en una defensa optima en pro de la Unidad. En caso de identificar desarticulación de otras entidades con relación a las actuaciones que se surtan dentro de los procesos, la Jefatura de la OAJ remitirá una alerta a las entidades involucradas para que estas actuen conforme a sus competencias. Evidencia: memorando enviado. 
</t>
  </si>
  <si>
    <t xml:space="preserve">Mesas de trabajo con las Entidades involucradas en las acciones consticuionales en caso de requerirse. 
Evidencia: Actas
</t>
  </si>
  <si>
    <t xml:space="preserve">Coordinación defensa Judicial </t>
  </si>
  <si>
    <t>ante los jueces  y clientes interno por incumplimiento en la contestación de procesos judiciales  en términos requeridos,</t>
  </si>
  <si>
    <t>debido a la demora en entrega de insumos de parte del FRV .</t>
  </si>
  <si>
    <t xml:space="preserve">Posibilidad de pérdida económica y reputacional ante la jurisdicción penal,  contraloría  y victimas por  la no interposición a tiempo de acciones judiciales para lograr el saneamieno jurídico de bienes administrados por el fondo. En razón a  la demora en la entrega de insumos por parte del FRV. </t>
  </si>
  <si>
    <t xml:space="preserve">
El técnico administrativo del grupo de Saneamiento, identifica los casos que están faltantes de insumos. para evidenciar la posibilidad de no cumplir con los  términos que se estipulan en la circular y con esto convocar la realización de mesas de trabajo para establecer nuevos tiempos para la subsanación del envío de los insumos necesarios para dar inicio o continuidad a los procesos judiciales. Como evidencia quedan las actas de las mesas. 
</t>
  </si>
  <si>
    <t>Realizar Mesas de Trabajo mensuales con el FRV para socializar y analizar las dificultades o los avances que se tenga respecto a los casos reportados a la Oficina Asesora Jurídica. 
Evidencia. Actas</t>
  </si>
  <si>
    <t>Dar respuesta a las acciones de tutela, requerimientos judiciales y/o avances de cumplimiento de los diferentes despachos judiciales o Entidades e instituciones del orden nacional y territorial
Ejercer la defensa técnica judicial y extrajudicial de la Entidad y realizar el recaudo de las obligaciones y acreencias a favor de la Entidad y Saneamiento de bienes que se encuentran bajo la administración del FRV
Asesorar, elaborar informes y conceptuar en relación con la línea Jurídica de la Entidad que se enmarque en los parámetros constitucionales y legales establecidos y dar respuesta a los recursos de apelación, quejas y revocatoria directas de los actos administrativos.</t>
  </si>
  <si>
    <t xml:space="preserve">Omitir, retrasar o adelantar </t>
  </si>
  <si>
    <t>las acciones de las actividades</t>
  </si>
  <si>
    <t>contempladas en los  diferentes procedimientos de gestión jurídica por parte de los funcionarios y contratistas del proceso</t>
  </si>
  <si>
    <t xml:space="preserve">con el fin de obtener un beneficio propio o de un tercero </t>
  </si>
  <si>
    <t>Los abogados y técnicos administrativos de respuesta judicial, de defensa judicial, gestión normativa y conceptos suscriben el "Acuerdo De Confidencialidad De Usuarios De Herramientas Tecnológicas O Información De La Unidad Para La Atención Y Reparación Integral A Las Víctimas", al solicitar usuarios de consulta de las herramientas de la Unidad. Que tiene como objetivo asegurar la información consultada, controlar y hacer seguimiento  de los usuarios que acceden a los aplicativos.  De lo contrario no se asignarán los usuarios. En caso de que se venza el acuerdo de confidencialidad, el usuario es deshabilitado. Como evidencias se cuenta con los acuerdos de confidencialidad suscritos en el share point de la OAJ</t>
  </si>
  <si>
    <t>De acuerdo a la Tipología del riesgos se define plan de acción para evitar su materialización</t>
  </si>
  <si>
    <t>Implementar medidas de sensibilización dirigidas a los funcionarios y contratistas del proceso sobre las consecuencias al aceptar cualquier tipo de utilidad  o beneficio por omitir, retrasar o adelantar las acciones de las actividades  contempladas en los  diferentes procedimientos del proceso.
Evidencia: actas de charlas, infografías.</t>
  </si>
  <si>
    <t>para la Entidad por la no recuperación de las deudas adquiridas por quienes suscriben contratos de arrendamiento de bienes a cargo del FRV</t>
  </si>
  <si>
    <t>debido a la falta de diligencia del mismo.</t>
  </si>
  <si>
    <t xml:space="preserve">Posibilidad de efecto dañoso sobre recursos públicos de la Entidad por la no recuperación de las deudas adquiridas por quienes suscriben contratos de arrendamiento de bienes a cargo del FRV, debido a la falta de acciones jurídicas corespondientes y/o la  imposibilidad de acceder a la información para la vigilancia judicial. </t>
  </si>
  <si>
    <t xml:space="preserve">El coordinador del Grupo de Defensa Judicial solicita cada dos meses al FRV los estados de cuenta sobre los arrendatorios que adeudan canones de arrendamiento de los contratos que el FRV suscribe, con el objetivo de conocer el estado de cumplimiento de los contratos y de acuerdo con esta información establecer el tipo de acción judicial a seguir. La evidencia correos informativos reportando el proceso judicial que se iniciará.
</t>
  </si>
  <si>
    <t xml:space="preserve">Realizar reuniones mensuales con el FRV para conocer el estado de los casos y realizar las alertas que correspondan.
Diseñar e implementar una estrategia de vigilancia y control judicial que sea acorde con los procesos de Saneamiento de Bienes. </t>
  </si>
  <si>
    <t xml:space="preserve">Coordinación de Defensa Judicial </t>
  </si>
  <si>
    <t>Ejercer la defensa técnica judicial y extrajudicial de la Entidad y realizar el recaudo de las obligaciones y acreencias a favor de la Entidad y Saneamiento de bienes que se encuentran bajo la administración del Fondo de Reparación a las Victimas (FRV).</t>
  </si>
  <si>
    <t xml:space="preserve">por pérdida de la Confidencialidad de la Información de la Entidad </t>
  </si>
  <si>
    <t>TI-SIF-013
OJ-AAC-001
OJ-AAC-005
OJ-DFJ-001
OJ-DFJ-002
OJ-DFJ-005
OJ-DFJ-006
OJ-DFJ-007
OJ-JEF-005
OJ-GRJ-004
OJ-AA-020
OJ-DFJ-008
OJ-ARH-001
OJ-ARH-002</t>
  </si>
  <si>
    <r>
      <t xml:space="preserve">El Proceso de Gestión Jurídica suscribe un "Acuerdo de Confidencialidad" con cada uno de los funcionarios y/o contratistas del Proceso, cuando se requiere acceder a los Sistemas de información y/o Servicios TI en las que se procesa y/o almacena la información de la Entidad, en caso de contar con el "Acuerdo", no se asignara accesos ni usuarios; para el caso de que se venza el "Acuerdo" el usuario será deshabilitado . 
Este control permite dar cumplimento a las políticas de seguridad de la información definidas por la entidad, por lo que es importante indicarle a los funcionarios y/o contratistas del Proceso las implicaciones que se pueden presentar por el uso inadecuado de la información en aras de obtener un beneficio económico por la atención y orientación a las víctimas. 
</t>
    </r>
    <r>
      <rPr>
        <b/>
        <sz val="11"/>
        <rFont val="Calibri"/>
        <family val="2"/>
      </rPr>
      <t xml:space="preserve">
Evidencia: </t>
    </r>
    <r>
      <rPr>
        <sz val="11"/>
        <rFont val="Calibri"/>
        <family val="2"/>
      </rPr>
      <t xml:space="preserve">Los Acuerdos de Confidencialidad suscritos por el proceso de Gestión de Jurídica y/o reporte de dicho registro.
</t>
    </r>
    <r>
      <rPr>
        <b/>
        <sz val="11"/>
        <rFont val="Calibri"/>
        <family val="2"/>
      </rPr>
      <t>(A.6.6)</t>
    </r>
  </si>
  <si>
    <r>
      <t xml:space="preserve">El Proceso de Gestión de Jurídica deberá asistir y participar en las capacitaciones brindadas por la Oficina de Tecnología de Información (OTI),  cada vez que se programen con el fin de dar cumplimiento a la implementacion de la política del Sistema de Gestion de seguridad y privacidad de información, prevención de riesgos de seguridad digital y apropiación de conocimientos del SGSI.
</t>
    </r>
    <r>
      <rPr>
        <b/>
        <sz val="11"/>
        <rFont val="Calibri"/>
        <family val="2"/>
      </rPr>
      <t>Evidencia:</t>
    </r>
    <r>
      <rPr>
        <sz val="11"/>
        <rFont val="Calibri"/>
        <family val="2"/>
      </rPr>
      <t xml:space="preserve"> Correo electrónico con invitación a participar en las charlas de seguridad de la información replicados por el enlace del proceso y lista de asistencia.
</t>
    </r>
    <r>
      <rPr>
        <b/>
        <sz val="11"/>
        <rFont val="Calibri"/>
        <family val="2"/>
      </rPr>
      <t>(A.6.3)</t>
    </r>
  </si>
  <si>
    <t>Cuatrimestral
1-Seguimento
(Ene-Abr)
2-Seguimiento
(May-Ago)
3-Seguimiento
(Sep-Dic)</t>
  </si>
  <si>
    <t>Enlace SIG del Grupo de Gestión Jurídica o designado por el líder del Proceso.</t>
  </si>
  <si>
    <r>
      <t xml:space="preserve">El Proceso de Gestión Jurídica notifica al administrador de los Sistemas de Información(LEX) de la Entidad y a la Oficina de Tecnologia de la Información (OTI) las novedades del funcionario y/o contratista para que se inactive el usuario. En caso de no presentarse novedad el Proceso de Gestión Juridica deberá reportar un correo indicando que no se presento movedades en el periodo.
</t>
    </r>
    <r>
      <rPr>
        <b/>
        <sz val="11"/>
        <rFont val="Calibri"/>
        <family val="2"/>
      </rPr>
      <t>Evidencia:</t>
    </r>
    <r>
      <rPr>
        <sz val="11"/>
        <rFont val="Calibri"/>
        <family val="2"/>
      </rPr>
      <t xml:space="preserve"> correo de notificación de la novedad para inactivacion del acceso al usuario o correo de notificación indicando que no se presento novedasdes en el período.
</t>
    </r>
    <r>
      <rPr>
        <b/>
        <sz val="11"/>
        <rFont val="Calibri"/>
        <family val="2"/>
      </rPr>
      <t>(A.6.2, A.6.3, A.6.5, A.6.6)</t>
    </r>
  </si>
  <si>
    <t xml:space="preserve">por pérdida de la Disponibilidad de la Información de la Entidad </t>
  </si>
  <si>
    <t>TI-SIF-013
OJ-AAC-001
OJ-AAC-005
OJ-DFJ-001
OJ-DFJ-002
OJ-DFJ-005
OJ-DFJ-006
OJ-DFJ-007
OJ-JEF-005
OJ-GRJ-004
OJ-AA-020
OJ-AA-022
OJ-AA-023
OJ-DFJ-008</t>
  </si>
  <si>
    <r>
      <t xml:space="preserve">El Proceso de Gestión Jurídica documenta mediante muestra del 10% del recurso humano, la configuración y uso de OneDrive en lo equipos de cómputo asignados por la Oficina de TI.
</t>
    </r>
    <r>
      <rPr>
        <b/>
        <sz val="11"/>
        <rFont val="Calibri"/>
        <family val="2"/>
      </rPr>
      <t xml:space="preserve">Evidencia: </t>
    </r>
    <r>
      <rPr>
        <sz val="11"/>
        <rFont val="Calibri"/>
        <family val="2"/>
      </rPr>
      <t xml:space="preserve">Capturas de pantalla y/o fotografías donde se evidencie la configuración y uso de OneDrive en equipos de cómputo durante el periodo reportado.
</t>
    </r>
    <r>
      <rPr>
        <b/>
        <sz val="11"/>
        <rFont val="Calibri"/>
        <family val="2"/>
      </rPr>
      <t>(A.5.16, A.8.2, A.8.3, A.8.13)</t>
    </r>
  </si>
  <si>
    <r>
      <t xml:space="preserve">El Proceso de Gestión Jurídica en articulación con la Oficina de Tecnologia de la Información (OTI) gestionará jornadas de concientización o socialización para el uso de herramientas tecnológicas disponibles en la Entidad para el aseguramiento de la Información del Proceso.
</t>
    </r>
    <r>
      <rPr>
        <b/>
        <sz val="11"/>
        <rFont val="Calibri"/>
        <family val="2"/>
      </rPr>
      <t>Evidencia:</t>
    </r>
    <r>
      <rPr>
        <sz val="11"/>
        <rFont val="Calibri"/>
        <family val="2"/>
      </rPr>
      <t xml:space="preserve"> Actas de reunion y listas de asistencia.
</t>
    </r>
    <r>
      <rPr>
        <b/>
        <sz val="11"/>
        <rFont val="Calibri"/>
        <family val="2"/>
      </rPr>
      <t>(A.8.26, A.8.29, A.8.31)</t>
    </r>
  </si>
  <si>
    <r>
      <t xml:space="preserve">El Proceso de Gestión Jurídica en articulación con la Oficina de TI gestiona las novedades de acceso a los usuarios para (consulta, adicion y modificación) de la información en la herramienta de SharePoint del Proceso.  En caso de no presentarsen novedades en el periodo de seguimiento, debe documentarse la situación mediante correo dirigido al Líder del Proceso.
</t>
    </r>
    <r>
      <rPr>
        <b/>
        <sz val="11"/>
        <rFont val="Calibri"/>
        <family val="2"/>
      </rPr>
      <t xml:space="preserve">Evidencia: </t>
    </r>
    <r>
      <rPr>
        <sz val="11"/>
        <rFont val="Calibri"/>
        <family val="2"/>
      </rPr>
      <t xml:space="preserve">Correo de solcitud a la OTI para conocer los permisos asociados al SharePoint del Proceso.
</t>
    </r>
    <r>
      <rPr>
        <b/>
        <sz val="11"/>
        <rFont val="Calibri"/>
        <family val="2"/>
      </rPr>
      <t>(A.5.2, A.5.3, A.5.15)</t>
    </r>
  </si>
  <si>
    <t>Participación y visibilización</t>
  </si>
  <si>
    <t xml:space="preserve">
Implementar los mecanismos y estrategias para la efectiva participación de las víctimas, con enfoque diferencial y territorial, en el ciclo de la política pública.</t>
  </si>
  <si>
    <t xml:space="preserve">
Identificar y priorizar las actividades a ejecutar de manera mensual, en el marco de la misionalidad del proceso (elección, instalación, asistencia técnica, jornadas de fortalecimiento y encuentros y estrategias), a través de las cuales, se desarrollan capacidades y recursos para la consolidación de las víctimas como agentes políticos</t>
  </si>
  <si>
    <t xml:space="preserve">Posibilidad de pérdida económica y reputacional
Posibilidad de pérdida económica </t>
  </si>
  <si>
    <t>por los  procesos logísticos adelantados y ante los diferentes actores del proceso ante la imposibilidad para realizar el fortalecimiento a las mesas de participación para su incidencia en la política pública
por el incumplimiento de las actividades priorizadas</t>
  </si>
  <si>
    <t>debido a la falta desarticulación de los miembros de la mesa y entes territoriales, desconocimiento de la ley en cuanto a la construcción de propuestas por parte de las secretarías técnicas o situaciones de orden público y/o por factores ambientales que afecten los espacios de participación en los diferentes Municipios y Departamentos.
debido a  la dificultad de articulación con otros procesos internos y coordinación institucional, no contar con recursos técnicos, operativos, presupuestales y talento humano, y por no contar con la información de los instrumentos de medición a la incidencia de la participación.</t>
  </si>
  <si>
    <t xml:space="preserve">
Posibilidad de pérdida económica por el incumplimiento de las actividades priorizadas, debido a  la dificultad de articulación con otros procesos internos y coordinación institucional, no contar con recursos técnicos, operativos, presupuestales y talento humano, por no contar con la información de los instrumentos de medición a la incidencia de la participación, por la oportunidad y calidad del servicio del Operador Logístico y por solicitudes de las Mesas de Participación Efectiva de Víctimas que alteran la planeación.</t>
  </si>
  <si>
    <t>Daño Antijurídico
Ejecución y administración de procesos
Grupos de Valor, Productos o servicios y prácticas de la Entidad</t>
  </si>
  <si>
    <t xml:space="preserve">
1000</t>
  </si>
  <si>
    <t xml:space="preserve">
Media</t>
  </si>
  <si>
    <t xml:space="preserve">
Moderado</t>
  </si>
  <si>
    <t xml:space="preserve">
Los profesionales y contratistas de la Subdirección de Participación, que fungen como enlaces de participación nacional y territorial, siempre que requieran priorizar una actividad en modalidad presencial o virtual deberán registrar la información requerida en el cronograma de actividades mensual para la consolidación de la gestión del proceso y estrategias. Cualquier actividad que no sea registrada en el conograma no podrá ser reportada. Dicho cronograma queda consolidado en el SharePoint de la Subdirección de Participación.
Evidencia:
1. Archivo Excel del cronograma de actividades mensual consolidado en el SharePoint de la Subdirección de Participación.
2. Formato de acta de reunión y listado de asistencia o ayuda de memoria por cada una de las actividades registradas en el cronograma mensual de actividades.</t>
  </si>
  <si>
    <t xml:space="preserve">
Documentado</t>
  </si>
  <si>
    <t>Reducir</t>
  </si>
  <si>
    <t>Se define implementar Plan de Acción adicional con el fin de evitar su materialización.</t>
  </si>
  <si>
    <t xml:space="preserve">
Los profesionales y contratistas de la Subdirección de Participación, que fungen como enlaces nacionales, de manera continua, deberán realizar acompañamiento y seguimiento a los equipos territoriales para garantizar el adecuado desarrollo de las actividades, la correcta documentación y soporte, así como, el acompañamiento a las víctimas en los espacios de coordinación del SNARIV.
 La ausencia del acompañamiento y seguimiento conlleva al desconocimiento en los procedimientos y lineamientos para una adecuada ejecución y consolidación de la información y dificulta el despliegue de estrategias para el seguimiento a la incidencia de la participación.
Evidencia:
1.  Formato acta de reunión y listado de asistencia y/o correos electrónicos, que evidencie la socialización de lineamientos y articulación de acciones del equipo de la Subdirección de Participación, conforme al direccionamiento estrategico del lider del proceso (A demanda).
2. Formato acta de reunión y listado de asistencia que evidencie el acompañamiento mensual del nivel nacional a los equipos territoriales (reuniones grupales entre el enlace nacional y los enlaces territoriales de acuerdo con los terriorios asignados para: socialización de lineamientos, orientación y acompañamiento en la implementación de actividades y reporte de indicadores, diligenciamiento de instrumentos, asistencia técnica, entre otros).
3. Registro de las observaciones, reclamaciones y propuestas de las y los delagados de las Mesas de Participación Efeciva de Víctimas en los espacios de coordinación del SNARIV.
4. Registro del acompañamiento profesional y técnico de los profesionales y contratistas de la Subdirección de Participación, en el relacionamiento interno y externo de la dependencia para la coordinación y articulación institucional en materia de participación efectiva de víctimas.
5. Registro del seguimiento a las peticiones, quejas, reclamos y requerimientos de organismos (PQR-ROC), asignados al proceso, que permita evidenciar los términos de respuesta.</t>
  </si>
  <si>
    <t xml:space="preserve">
Los profesionales y contratistas de la Subdirección de Participación, que fungen como enlaces nacionales</t>
  </si>
  <si>
    <t xml:space="preserve">
Los profesionales y contratistas de la Subdirección de Participación, que fungen como enlaces de participación nacional y territorial, de manera permanente y oportuna,  de acuerdo con los lineamientos para el diligenciamiento de los instrumentos, deberán registrar la información para el seguimiento a la incidencia de la participación. La ausencia de información en los instrumentos altera el resultado de la medición de la incidencia y afecta la coordinación institucional. Dichos instrumentos quedan consolidados en el SharePoint de la Subdirección de Participación.
Evidencias:
1. Instrumento, herramienta o mecanismo de recolección de información Batería de indicadores.
2. Instrumento, herramienta o mecanismo de seguimiento a compromisos para la incidencia de la participación en la
Política Pública de Víctimas.</t>
  </si>
  <si>
    <t xml:space="preserve">
Identificar y priorizar las actividades a ejecutar de manera mensual, en el marco de la misionalidad del proceso (elección, instalación, asistencia técnica, jornadas de fortalecimiento y encuentros y estrategias), a través de las cuales, se desarrollan capacidades y recursos para la consolidación de las víctimas como agentes políticos</t>
  </si>
  <si>
    <t>Uso indebido o inadecuado de los recursos
Incumplimiento de los lineamientos normativos para el reconocimiento de las garantías de participación a las víctimas</t>
  </si>
  <si>
    <t>por parte de funcionarios u operadores
Por parte de los contratistas de la Subdirección de Participación, que realizan la vigilancia permanente de la correcta ejecución de las actividades en términos administrativos, financieros y contables</t>
  </si>
  <si>
    <t>para garantizar la participación de las víctimas en los espacios señalados por la Ley y/o contemplados en el plan de acción del proceso
Gestión inadecuada de la información de la ejecución financiera</t>
  </si>
  <si>
    <t>con el objetivo de beneficiar a un tercero.
para el uso de recursos públicos con fines privados.</t>
  </si>
  <si>
    <t xml:space="preserve">
Posibilidad de pérdida económica y reputacional, por la gestión inadecuada de la información de la ejecución financiera, como el incumplimiento de los lineamientos normativos para el reconocimiento de las garantías de participación a las víctimas, por parte de los profesionales y contratistas de la Subdirección de Participación, para el uso de recursos públicos con fines privados.</t>
  </si>
  <si>
    <t xml:space="preserve">
1000</t>
  </si>
  <si>
    <t xml:space="preserve">
Los profesionales y contratistas de la Subdirección de Participación, que realizan la vigilancia permanente de la correcta ejecución de las actividades en términos administrativos, financieros y contables, de manera permanente y oportuna, de acuerdo con los lineamientos normativos para el reconocimiento de las garantías de participación a las víctimas y apoyos logísticos para el desarrollo de las actividades, llevarán el registro, seguimiento y control de la información desde la identificación de las condiciones logísticas para el desarrollo de la actividad hasta el cierre. La ausencia de este control implica detrimento en el recurso público, incumplimiento de los  lineamientos de registro y gestión de documentos y del Protocolo de Participación Efectica de Víctimas, como procesos sancionatorios, disciplinarios, fiscales y penales. Las evidencias quedarán registradas en el SharePoint de la Subdirección de Participación.
Evidencia:
1. Matriz en Formato Excel  del registro, seguimiento y control de la información desde la identificación de las condiciones logísticas para el desarrollo de la actividad hasta el cierre, que contenga como mínimo: el número de la actividad, área a la que pertenece, rubro presupuestal, fecha de inicio, fecha fin, municipio, departamento, nombre de la jornada, valor cotización aprobada, responsable de la jornada,  adicionales, modificaciones,  así como, el registro consolidado de los reembolsos por delegado de cada jornada.
2. Formato de requerimiento operativo y/o logístico aprobado, las modificaciones, adicionales y el cuadro comparativo de cotizaciones aprobado de cada actividad.
3. Formato de acta de reunión y listado de asistencia de reuniones de seguimiento cuatrimestral o cuando se requiera, con el operador logístico, para la retroalimentación de la satisfacción de los servicios prestados y sobre el cubrimiento de las garantías de participación.</t>
  </si>
  <si>
    <t xml:space="preserve">Reducir - </t>
  </si>
  <si>
    <t>Por la Tipología del riesgos, se define implementar Plan de Acción adicional con el fin de evitar su materialización.</t>
  </si>
  <si>
    <t xml:space="preserve">
Contratistas de la Subdirección de Participación, que realizan la vigilancia permanente de la correcta ejecución de las actividades en términos administrativos, financieros y contables, deberán construir una Tabla de Valores con base en los criterios para el reconocimiento de las garantías del derecho de participación efectiva de las víctimas.  La evidencia queda registrada en el SharePoint de la Subdirección de Participación.
Evidencia:
1. Tabla de Valores de referencia para el reconocimiento de las garantías de participación desde la Unidad para las Víctimas  (Se reporta una vez y sus modificaciones, si se generan).
2. Diseñar y adoptar un procedimiento con el flujo de actividades y evidencias de la operación logística.  (Se reporta una vez y sus modificaciones si se generan).</t>
  </si>
  <si>
    <t xml:space="preserve">
Ccontratistas de la Subdirección de Participación, que realizan la vigilancia permanente de la correcta ejecución de las actividades en términos administrativos, financieros y contables (Equipo financiero)</t>
  </si>
  <si>
    <t>Asegurar la continuidad de la gestión misional del proceso de participación y visibilización identificando los riesgos, aplicar los controles e implementar las acciones preventivas y correctivas.</t>
  </si>
  <si>
    <t>por perdida de disponibilidad, integridad y confidencialidad de la información,</t>
  </si>
  <si>
    <t xml:space="preserve"> debido a la omisión, ausencia o insuficiencia de seguimiento a los controles, lineamientos y procedimientos del proceso de Participación y visibilización, para la protección y acceso controlado a la información clasificada y/o reservada.</t>
  </si>
  <si>
    <t>Posibilidad de pérdida económica y reputacional por perdida de disponibilidad, integridad y confidencialidad de la información, debido a la omisión, ausencia o insuficiencia de seguimiento a los controles, lineamientos y procedimientos del proceso de Participación y visibilización, para la protección y acceso controlado a la información clasificada y/o reservada.</t>
  </si>
  <si>
    <t>PV-SDP-001
PV-SDP-004
PV-SDP-005
PV-SDP-006
PV-SDP-007
PV-SDP-008
PV-SDP-009
PV-SDP-010
PV-SDP-011
PV-SDP-015
PV-SDP-016
PV-SDP-017</t>
  </si>
  <si>
    <r>
      <t>El/la enlace SIG-SI informa a los funcionarios y contratistas del proceso de Participación y visibilización frente al reporte emitido por la Oficina de Tecnología de Información (OTI) sobre el estado de uso del SharePoint de la Subdirección de Participación y el OneDrive.</t>
    </r>
    <r>
      <rPr>
        <b/>
        <sz val="11"/>
        <rFont val="Calibri"/>
        <family val="2"/>
      </rPr>
      <t xml:space="preserve">
Evidencia: </t>
    </r>
    <r>
      <rPr>
        <sz val="11"/>
        <rFont val="Calibri"/>
        <family val="2"/>
      </rPr>
      <t>Correo electrónico enviado por el/la enlace SIG-SI con el reporte de uso del SharePoint y OneDrive.</t>
    </r>
    <r>
      <rPr>
        <b/>
        <sz val="11"/>
        <rFont val="Calibri"/>
        <family val="2"/>
      </rPr>
      <t xml:space="preserve">
(A.5.16, A.8.2, A.8.3, A.8.13)</t>
    </r>
  </si>
  <si>
    <r>
      <t>Los colaboradores del Proceso de Participación y visibilización participan en las capacitaciones brindadas por la Oficina de Tecnología de Información (OTI), para dar cumplimiento a la implementación de la política del Sistema de Gestión de seguridad y privacidad de información, prevención de riesgos de seguridad digital y apropiación de conocimientos del SGI-SI.</t>
    </r>
    <r>
      <rPr>
        <b/>
        <sz val="11"/>
        <rFont val="Calibri"/>
        <family val="2"/>
      </rPr>
      <t xml:space="preserve">
Evidencia:</t>
    </r>
    <r>
      <rPr>
        <sz val="11"/>
        <rFont val="Calibri"/>
        <family val="2"/>
      </rPr>
      <t xml:space="preserve"> Correo electrónico del enlace SIG-SI recordando, invitando y motivando a los colaboradores a participar en las charlas, capacitaciones lideradas por la OTI y/o recomendaciones de seguridad de la información y/o socialización a los colaboradores con el informe del estado de los activos de información según la TRD ubicados en el SharePoint de la Subdirección de Participación.</t>
    </r>
    <r>
      <rPr>
        <b/>
        <sz val="11"/>
        <rFont val="Calibri"/>
        <family val="2"/>
      </rPr>
      <t xml:space="preserve">
(A.6.3)</t>
    </r>
  </si>
  <si>
    <t>1-Segumiento
(Ene-Abr)
2-Seguimiento
(May-Ago)
3-Seguimiento
(Sep-Dic)</t>
  </si>
  <si>
    <t>Enlace SIG-SI del Proceso Participación y Visibilización o designado por el líder del Proceso.</t>
  </si>
  <si>
    <r>
      <t>Los colaboradores suscriben un "Acuerdo de Confidencialidad" cuando se requiere acceder a los Sistemas de información y/o Servicios TI en los que se procesa y/o almacena la información de la Entidad. El "Acuerdo" es un requisito para la asignación de usuario con el dominio institucional en la plataforma de Microsoft 365,  en caso en que se venza el "Acuerdo" el usuario será deshabilitado.</t>
    </r>
    <r>
      <rPr>
        <b/>
        <sz val="11"/>
        <rFont val="Calibri"/>
        <family val="2"/>
      </rPr>
      <t xml:space="preserve">
Evidencia:</t>
    </r>
    <r>
      <rPr>
        <sz val="11"/>
        <rFont val="Calibri"/>
        <family val="2"/>
      </rPr>
      <t xml:space="preserve"> Acuerdo de Confidencialidad suscritos por los colaboradores del proceso de Proceso de Participación y visibilización y/o correo de solicitud a la OTI de deshabilitación de usuarios inactivos y/o correo a la OTI con solicitud de permisos asociados al SharePoint de la Subdirección de Participación.</t>
    </r>
    <r>
      <rPr>
        <b/>
        <sz val="11"/>
        <rFont val="Calibri"/>
        <family val="2"/>
      </rPr>
      <t xml:space="preserve">
(A.6.6)</t>
    </r>
  </si>
  <si>
    <r>
      <t>El/la enlace del SIG-SI realiza la verificación de la transferencia de los activos de información según la TRD con las propiedades de integridad, confidencialidad y disponibilidad, desde el OneDrive de los colaboradores al SharePoint de la Subdirección de Participación como único repositorio del proceso.</t>
    </r>
    <r>
      <rPr>
        <b/>
        <sz val="11"/>
        <rFont val="Calibri"/>
        <family val="2"/>
      </rPr>
      <t xml:space="preserve">
Evidencia:</t>
    </r>
    <r>
      <rPr>
        <sz val="11"/>
        <rFont val="Calibri"/>
        <family val="2"/>
      </rPr>
      <t xml:space="preserve"> Correo con informe entregado al Subdirector/a de Participación con el estado de los activos de información según la TRD ubicados en el SharePoint de la Subdirección de Participación.</t>
    </r>
    <r>
      <rPr>
        <b/>
        <sz val="11"/>
        <rFont val="Calibri"/>
        <family val="2"/>
      </rPr>
      <t xml:space="preserve">
(A.5.2, A.5.3, A.5.15)</t>
    </r>
  </si>
  <si>
    <t>Prevención Urgente y Atención en la Inmediatez</t>
  </si>
  <si>
    <t>Apoyar a las entidades territoriales mediante la identificación y verificación riesgos de violaciones a los derechos humanos o infracciones al derecho internacional humanitario, alistamiento para la atención de emergencias a través de la asistencia técnica para la actualización de planes de contingencia, la coordinación y seguimiento
de atención de emergencias, participación en espacios de coordinación interinstitucional para la prevención y protección e implementación de mecanismos de apoyo subsidiario en ayuda y atención humanitaria inmediata</t>
  </si>
  <si>
    <t>Adelantar las acciones para la identificación de riesgos humanitarios alertando y orientando a las entidades territoriales sobre las acciones contempladas para fortalecer la capacidad de respuesta garantizando el goce efectivo al derecho del mínimo vital en eventos de tipo individual y/o masivos (desplazamientos, confinamientos y actos de terrorismo), a través de la coordinación y seguimiento en los Comités Territoriales de Justicia Transicional -CTJT y/o los Subcomités de Prevención Protección y Garantías de No Repetición SPPGNR de acuerdo con los eventos identificados.</t>
  </si>
  <si>
    <t>ante las partes interesadas por no brindar atención oportuna, así como no realizar el seguimiento a las emergencias humanitarias masivas hasta su cierre. (desplazamientos masivos, confinamientos y actos de terrorismo)</t>
  </si>
  <si>
    <t>debido a: i. alteraciones del orden público que generan condiciones de riesgo e impiden el ingreso de los colaboradores de la Unidad para las Víctimas al territorio para identificar, verificar y/o coordinar la atención de emergencias humanitarias y en los cuales la Unidad para las Víctimas no tiene la capacidad ni las competencias normativas para asegurar, sino que este mandato legal corresponde al Ministerio de Defensa quien ejecuta la política de seguridad nacional a través de las Fuerzas Militares; ii. deficiencias en la comprensión de la corresponsabilidad de las autoridades territoriales y departamentales frente a sus responsabilidades en convocar a los espacios de coordinación interinstitucional creados por la ley 1448 de 2011 para la respuesta ante la ocurrencia de emergencias humanitarias masivas; y iii. reducciones presupuestales que limiten la capacidad para atender emergencias humanitarias.</t>
  </si>
  <si>
    <t>El(la) Profesional Humanitario DGSH de la dirección territorial o el(la) Colaborador(a) equipo de Atención de Emergencias de nivel nacional SPAE, cada vez que se identifique una emergencia humanitaria y se requiera adelantar una misión humanitaria para verificar y/o coordinar la atención de emergencias, debe diligenciar el plan de seguimiento establecido por el Centro de Operaciones y Monitoreo de Riesgos (COMR) para ingresar a la zona, antes del desarrollo de la actividad. Como evidencia, se registra la misión y Plan de seguimiento registrado en la plataforma.
En caso de que no existan las garantías mínimas de seguridad, el (la) colaborador (a) debe abstenerse de ingresar a la zona.</t>
  </si>
  <si>
    <t>Es de resaltar que el nivel de severidad de riesgo residual es extremo debido a que las condiciones para garantizar el orden público a nivel nacional corresponden a factores externos que la Unidad para las Víctimas no tiene la capacidad ni las competencias normativas para asegurar, sino que este mandato legal corresponde al Ministerio de Defensa quien ejecuta la política de seguridad nacional a través de las Fuerzas Militares. Teniendo en cuenta lo anterior, en caso de que los controles presentados para reducir/mitigar el riesgo residual no sean suficientes, desde la Subdirección de Prevención y Atención de Emergencias, se debe notificar al Ministerio Público sobre la dificultad de acceso por alteraciones del orden público que generan condiciones de riesgo o impiden el ingreso de los funcionarios de la Unidad al territorio e instar en espacios departamentales y/o nacionales con el fin de coordinar la atención de emergencias humanitarias masivas. Para estos efectos, quedará como evidencia de las gestiones adelantas, el correo electrónico de gestión enviado al Ministerio Público.</t>
  </si>
  <si>
    <t>Subdirección de Prevención y Atención de Emergencias.</t>
  </si>
  <si>
    <t>El(la) Profesional Humanitario DGSH de la dirección territorial o el(la) Colaborador(a) equipo de Atención de Emergencias de nivel nacional SPAE, cada vez que se identifique necesidad de seguimiento de una Emergencia Humanitaria Masiva, debe solicitar que se realice una convocatoria extraordinaria de los escenarios destinados para hacer seguimiento a la emergencia y coordinar la atención durante las 72 horas conforme a la Ley 2421 de 2024. Como evidencia se identifican los correos electrónicos e insumos de gestión y seguimiento.
En caso de que no se convoque, se mantendrá la incidencia sobre la entidad territorial para obrar en el marco de lo estipulado en la Ley.</t>
  </si>
  <si>
    <t>El(la) Profesional Humanitario DGSH de la dirección territorial o el(la) Colaborador(a) equipo de Atención de Emergencias de nivel nacional SPAE, cada vez que se identifique necesidad de cierre de una Emergencia Humanitaria Masiva, debe solicitar que se realice una convocatoria extraordinaria de los escenarios destinados para hacer cierre a la emergencia. Como evidencia se establece el informe de cierre de la emergencia y el acta del comité de justicia transicional que informa el cierre de la emergencia.
En caso de que no se convoque, se mantendrá la incidencia sobre la entidad territorial para obrar en el marco de lo estipulado en la Ley.</t>
  </si>
  <si>
    <t>El(la) subdirector(a) de la SPAE o el(la) líder del equipo de atención de emergencias de nivel nacional, cada vez que se identifique la necesidad de articulación con representantes de organismos de cooperación internacional, debe asistir a reuniones una vez se convoque a estos espacios, con el fin de coordinar acciones humanitarias y garantizar la atención integral de la población afectada. Como evidencia, se registran los acuerdos de entendimiento que firma la entidad a través del grupo de Cooperación Interna.</t>
  </si>
  <si>
    <t>Brindar Ayuda y Atención Humanitaria Inmediata en subsidiaridad en los componentes de alimentación y/o alojamiento temporal a través del mecanismo dinero.</t>
  </si>
  <si>
    <t>Posibilidad de pérdida reputacional y económica por el uso indebido de los recursos destinados para brindar Ayuda y/o Atención Humanitaria Inmediata en el mecanismo de montos en dinero.</t>
  </si>
  <si>
    <t>Estas solicitudes son realizadas por las Entidades territoriales y/o departamentales y tiene injerencia frente la inclusión de personas que no hacen parte o que no cumplen con los requisitos.</t>
  </si>
  <si>
    <t>Esta actividad se ejecuta con el fin de garantizar el goce efectivo de derechos en los componentes que entrega la unidad para las víctimas de manera subsidiaria.</t>
  </si>
  <si>
    <t>Esta acción indebida puede beneficiar a la entidad territorial y/o terceros.</t>
  </si>
  <si>
    <t>El(la) colaborador (a) del equipo técnico de Ayuda y/o atención Humanitaria Inmediata de la SPAE de nivel nacional, cada vez que reciba las solicitudes de Atención y/o Ayuda Humanitaria Inmediata en SISPAE o el formato diligenciado por la Entidad Territorial, debe revisar los documentos allegados y verificar si son los establecidos en la normatividad vigente para acceder al apoyo subsidiario, con el fin de identificar si cumple o no con los requisitos exigidos. Como evidencia se registran los correos electrónicos o insumos de la herramienta SISPAE de dicha gestión. 
En caso de que se identifique que la solicitud o persona no cumple con los requisitos, se rechazará e informará a la Entidad Territorial.</t>
  </si>
  <si>
    <t>En caso de que los controles presentados no sean suficientes, La Subdirección de Prevención y Atención de Emergencias, con el apoyo de la Subdirección Red Nacional de Información (área encargada de liderar la implementación de Sistemas de Información en la entidad) y la Oficina de Tecnologías de la Información, se encuentran articulando mejoras en la herramienta tecnológica SISPAE, que fue implementada con el fin de sistematizar actividades de solicitudes de Ayuda y Atención Humanitaria Inmediata, así como limitar el uso de hojas de Excel como bases de datos. Por lo tanto, debe articular las necesidades requeridas frente al desarrollo y mejora de la herramienta. Como evidencias se registran actas de las mesas de trabajo que permiten identificar las necesidades tecnológicas para la entrega de Ayuda y/o atención humanitaria en montos en dinero.</t>
  </si>
  <si>
    <t>El(la) colaborador (a) del equipo técnico de Ayuda y/o atención Humanitaria Inmediata de la SPAE de nivel nacional, cada vez que reciba las solicitudes de Atención y/o Ayuda Humanitaria Inmediata en el formato diligenciado por la Entidad Territorial, realizará una validación con el sistema de información web y en línea VIVANTO, la cual, cuenta con información de la registraduría e inclusión en el Registro Único de Víctimas. Como evidencia se registra el descargable de Excel con la información de la solicitud.
En caso de que se identifique que la solicitud o persona no cumple con los requisitos, se rechazará e informará a la Entidad Territorial.</t>
  </si>
  <si>
    <t>El(la) colaborador (a) del equipo técnico de Ayuda y/o atención Humanitaria Inmediata de la SPAE de nivel nacional, cada vez que reciba las solicitudes de Atención y/o Ayuda Humanitaria Inmediata en el formato diligenciado por la Entidad Territorial, realizará una validación de la persona que remite la solicitud pr parte de la Entidad Territorial. Como evidencia se registra el reporte de validación de usuarios descargable de Excel con la información de la solicitud.
En caso de que se identifique que la solicitud cuenta con información de funcionarios de las Entidades Terrritoriales que la avalan, se rechazará y solicitará no realizar la colocación al presunto hogar con hechos de corrupción.</t>
  </si>
  <si>
    <t>Brindar Ayuda y Atención Humanitaria Inmediata en subsidiaridad en los componentes de alimentación y/o alojamiento temporal a través de los mecanismos especie por evento y especie periódico.</t>
  </si>
  <si>
    <t>Posibilidad de pérdida reputacional y económica por el uso indebido de los recursos destinados para brindar Ayuda y/o Atención Humanitaria Inmediata en los mecanismos de especie periódico y especie por evento.</t>
  </si>
  <si>
    <t xml:space="preserve">El(la) Profesional Humanitario DGSH de la dirección territorial, cada vez que reciba las solicitudes de Atención y/o Ayuda Humanitaria Inmediata, debe revisar los documentos allegados y verificar si son los establecidos en la normatividad vigente para acceder al apoyo subsidiario, con el fin de identificar si cumple o no con los requisitos exigidos. Como evidencias se registran los correos electrónicos de dicha gestión. 
En caso de que se identifique que la solicitud o persona no cumple con los requisitos, se rechazará e informará a la Entidad Territorial, con copia al enlace de la Gobernación. </t>
  </si>
  <si>
    <t>En caso de que los controles presentados no sean suficientes, La Subdirección de Prevención y Atención de Emergencias, con el apoyo de la Subdirección Red Nacional de Información (área encargada de liderar la implementación de Sistemas de Información en la entidad) y la Oficina de Tecnologías de la Información, se encuentran articulando mejoras en la herramienta tecnológica SISPAE, que fue implementada con el fin de sistematizar actividades de solicitudes de Ayuda y Atención Humanitaria Inmediata, así como limitar el uso de hojas de Excel como bases de datos. Por lo tanto, debe articular las necesidades requeridas frente al desarrollo y mejora de la herramienta. Como evidencias se registran actas de las mesas de trabajo que permiten identificar las necesidades tecnológicas para la entrega de Ayuda y/o atención humanitaria en especie periódica y especie por evento.</t>
  </si>
  <si>
    <t>El(la) colaborador (a) del equipo técnico de Ayuda y/o atención Humanitaria Inmediata, cada vez que reciba las solicitudes de Atención y/o Ayuda Humanitaria Inmediata y el formato diligenciado por la Dirección Territorial, debe revisar los documentos allegados y verificar si son los establecidos en la normatividad vigente para acceder al apoyo subsidiario, con el fin de identificar si cumple o no con los requisitos exigidos. Como evidencias se registran los correos electrónicos de dicha gestión. 
En caso de que se identifique que la solicitud o persona no cumple con los requisitos, se rechazará e informará a la Dirección Territorial.</t>
  </si>
  <si>
    <t>El(la) Profesional Humanitario DGSH de la dirección territorial o del equipo de Emergencias de nivel nacional SPAE, cada vez que se requiera adelantar una misión humanitaria para brindar ayuda y/o atención humanitaria inmediata, debe diligenciar el plan de seguimiento establecido por el Centro de Operaciones y Monitoreo de Riesgos (COMR) para ingresar a la zona, antes del desarrollo de la actividad. Como evidencia, se registra la misión y Plan de seguimiento registrado en la plataforma, así como el listado de beneficiarios y/ acta de entrega para el mecanismo de especie periódico y especie por evento.
En caso de que no existan las garantías mínimas de seguridad, el (la) colaborador (a) debe abstenerse de ingresar a la zona.</t>
  </si>
  <si>
    <t>Brindar asistencia técnica para formulación o actualización de Planes de Contingencia, a partir de la guía metodológica diseñada para ese propósito, así como la asistencia técnica para la formalización del apoyo subsidiario (en los casos que aplique), con la incorporación del enfoque diferencial y étnico en el fortalecimiento de la respuesta a emergencias.</t>
  </si>
  <si>
    <t>ante las Entidades Territoriales y departamentales pertenecientes al SNARIV, al no recibir en las sesiones de asistencia técnica, la información necesaria para la formulación o actualización de planes de contingencia</t>
  </si>
  <si>
    <t>debido a: i. debilidades en la apropiación de los conocimientos de la metodología y las herramientas complementarias para la formulación o actualización de planes de contingencia; y ii. deficiencias en habilidades y competencias de los profesionales de las direcciones territoriales para el desarrollo de las asistencias técnicas.</t>
  </si>
  <si>
    <t>El(la) colaborador(a) designado(a) del equipo de alistamiento SPAE de nivel nacional, cada vez que se requiera, debe realizar talleres de capacitación (presenciales y/o virtuales), con la participación de las direcciones territoriales, para fortalecer las competencias de los profesionales humanitarios DGSH en territorio frente a la metodología y caja de herramientas, reforzando las capacidades y habilidades para brindar asistencia técnica a entidades territoriales y departamentales. Como evidencia se registran las actas de talleres de capacitación y correos electrónicos de convocatoria.
En el caso de no poder realizar las jornadas de capacitación, o que los(las) profesionales humanitarios(as) DGSH en territorio no puedan asistir a las convocatorias, se remitirá el acta de la jornada, así como materiales y herramientas de asistencia técnica para planes de contingencia vía correo electrónico.</t>
  </si>
  <si>
    <t>En caso de que los controles existentes no sean suficientes, teniendo como precedente que no es posible contar con un profesional humanitario DGSH en territorio con apropiación de la Guía metodológica y herramientas complementarias para brindar la asistencia técnica de calidad en lo local y lo regional; será un profesional de la subdirección de prevención y atención de emergencias de nivel nacional o de nivel territorial delegado por esta; con capacidad, conocimiento y manejo de la Guía metodológica y herramientas complementarias, el encargado de realizar la asistencia técnica para la formulación y/o actualización de planes de contingencia, realizando una valoración y medición de satisfacción de esta por parte de la entidad territorial.</t>
  </si>
  <si>
    <t>El(la) colaborador(a) designado(a) del equipo de alistamiento SPAE de nivel nacional, cada vez que se requiera, debe realizar seguimiento a las jornadas de asistencia técnica para la formulación o actualización de planes de contingencia, con el uso de herramientas tecnológicas que faciliten el seguimiento y control frente desarrollo de las tareas. Como evidencia se registra la matriz de seguimiento de asistencias técnicas por fases de cada vigencia.
En caso de no poder cargar en las herramientas tecnológicas, el(la) profesional humanitario(a) DGSH en territorio deberá enviar un correo electrónico a nivel nacional indicando la novedad para que esta sea subsanada.</t>
  </si>
  <si>
    <t>El(la) colaborador(a) designado(a) del equipo de alistamiento SPAE de nivel nacional, una vez por vigencia, debe aplicar una prueba de nivel de entendimiento a los profesionales humanitarios DGSH en territorio con el fin de conocer e impulsar acciones para incrementar el nivel de apropiación de la metodología y herramientas complementarias para la asistencia técnica, como evidencias se registra la matriz de resultado de las pruebas, así como los correos y sesiones de fortalecimiento posterior a las pruebas.
En el caso de no poder realizar la prueba de nivel de entendimiento o no superar los puntajes mínimos, no se dará aval a este profesional humanitario DGSH en territorio para cumplir esta jornada y acompañara entidades territoriales para ello.</t>
  </si>
  <si>
    <t>Apoyar proyectos de infraestructura social y comunitaria mediante la entrega de materiales para construcción y/o dotación mobiliaria, formulados y ejecutados por las entidades territoriales, encaminados en fortalecer la capacidad de respuesta ante la ocurrencia de emergencias humanitarias y la consolidación de la paz en los territorios, fortaleciendo las acciones de prevención urgente.
Apoyar proyectos agropecuarios mediante la entrega de insumos, semillas y herramientas agropecuarias, formulados y ejecutados por las entidades territoriales, encaminados en Contribuir a la disminución de la vulnerabilidad de la población, sirviendo como transición de un proyecto de seguridad alimentaria a uno productivo para el fortalecimiento del arraigo de las comunidades en riesgo como acciones de prevención urgente</t>
  </si>
  <si>
    <t xml:space="preserve">Posibilidad de pérdida reputacional y económica por el uso indebido de insumos, semillas y herramientas agropecuarios, materiales para construcción y/o dotación de mobiliario, </t>
  </si>
  <si>
    <t>por parte de las entidades territoriales, quienes formulan y ejecutan los proyectos de infraestructura social y comunitaria y proyectos agropecuarios para la prevención urgente.</t>
  </si>
  <si>
    <t>Esta actividad permite fortalecer acciones de prevención urgente para la disminución de la vulnerabilidad de la población y mejora de la capacidad de respuesta ante emergencias humanitarias.</t>
  </si>
  <si>
    <t>Esta acción indebida puede beneficiar a la entidad territorial y/o a terceros</t>
  </si>
  <si>
    <t>El(la) colaborador(a) designado(a) del equipo de nivel nacional SPAE, anualmente, debe realizar el estudio técnico de focalización de recursos para el apoyo de proyectos para prevención urgente. Como evidencia registra el documento técnico y el anexo en formato Excel.
En caso de que no se realice dicho documento, se identificará la novedad de escogencia de las entidades territoriales susceptibles al apoyo vía correo electrónico por parte del subdirector(a) de la SPAE.</t>
  </si>
  <si>
    <t>En caso de que los controles no permitan evitar los riesgos de corrupción frente al uso indebido de los insumos entregados por parte de la UARIV, el Grupo de Gestión de Proyectos en conjunto con la Subdirección de Prevención y Atención de Emergencias realizará el seguimiento a la ejecución de insumos en los proyectos planteados, garantizando el cierre y la ejecución de los proyectos en la herramienta SIGESPLAN. En el caso en el que se dificulte la entrega a satisfacción de los proyectos, se deberá informar a los entes de control para realizar las denuncias respectivas.</t>
  </si>
  <si>
    <t>El(la) colaborador(a) designado(a) del equipo de nivel nacional SPAE, cada vez que se requiera, debe acompañar la socialización realizada por el Grupo de Gestión de Proyectos de la Dirección de Gestión Interinstitucional, así como acompañar asistencia técnica a la Entidad Territorial de los proyectos con relación a la incidencia misional. Como evidencia se registra el acta de socialización y correos de gestión. 
En caso de que El(la) colaborador(a) designado(a) del equipo de nivel nacional SPAE no pueda acompañar las acciones del Grupo de Gestión de Proyectos, El(la) Profesional Humanitario DGSH de la dirección territorial deberá atender estas acciones.</t>
  </si>
  <si>
    <t>El(la) Profesional Humanitario DGSH de la dirección territorial, cada vez que se requiera, debe articular con el profesional de la dirección territorial del Grupo de Gestión de Proyectos quien será el responsable de acompañar la entrega de los insumos para verificar el estado y realizar la entrega efectiva de los recursos. Como evidencia se registra el acta de entrega de los insumos, así como correos de gestión. 
En caso de que no se pueda acompañar la entrega por parte de El(la) Profesional Humanitario DGSH de la dirección territorial o el profesional del Grupo de Gestión de Proyectos de la Dirección Territorial, el(la) colaborador(a) de nivel nacional de la SPAE deberá atender estas acciones.</t>
  </si>
  <si>
    <t>Participar en los escenarios interinstitucionales de coordinación para la prevención y la protección - CIPRAT, CERREM, GTER, CIPRUNNA, con el objetivo de aportar insumos para la toma de decisiones</t>
  </si>
  <si>
    <t>ante las partes interesadas al no asistir y no aportar insumos para la toma de decisiones en los escenarios interinstitucionales para la coordinación de acciones de prevención y protección. Los principales espacios en los que se participa son: CIPRAT, CERREM, GTER, CIPRUNNA, Subcomités Técnicos, y otras instancias en donde se delegue a la SPAE o DGSH por competencias.</t>
  </si>
  <si>
    <t>debido a: i. Delegación no vigente para la asistencia al espacio;ii. Debilidades en la captura de información necesaria para la toma de decisiones en el espacio; y iii. Inoportunidad en el envío de información solicitada a las Direcciones Territoriales y otras dependencias de nivel nacional.</t>
  </si>
  <si>
    <t>El(la) colaborador(a) Técnico del delegado(a) del equipo de espacios interinstitucionales de coordinación para la prevención y protección SPAE o DGSH, debe realizar mensualmente un reporte de las sesiones que se atenderán, con el fin de identificar El(la) directivo(a) o colaborador(a) de nivel nacional o de la dirección territorial que atenderá y participará en la sesión y articular acciones. Como evidencia se registra el correo electrónico con el cronograma.
En caso de que el(la) delegado(a)o su colaborador(a) no puedan asistir a las sesiones por condiciones de fuerza mayor, se deberá informar a la Secretaría Técnica del espacio correspondiente vía correo electrónico la no asistencia por parte de la Unidad para las Víctimas.</t>
  </si>
  <si>
    <t>En caso de que los controles existentes no sean suficientes, el(la) subdirector (a) Técnico (a) de Prevención y Atención de Emergencias o el Director (a) Técnico (a) de Gestión Social y Humanitaria deberá trasladar a Dirección General para que se generen acciones o lineamientos que garanticen la asistencia efectiva a los espacios y la remisión oportuna de información requerida.</t>
  </si>
  <si>
    <t>El(la) colaborador(a) delegado(a) líder del equipo de espacios interinstitucionales de coordinación para la prevención y protección, debe realizar anualmente una capacitación a los profesionales de las direcciones territoriales que inciden con el propósito de la SPAE para fortalecer competencias frente a las responsabilidades y alcance del nivel nacional y nivel territorial en la atención y seguimiento de los espacios. Esta capacitación se realiza virtualmente y se agenda a través de correo electrónico, enviando el material de apoyo correspondiente.
En el caso de no poder realizar las jornadas de capacitación, o que los profesionales en territorios no puedan asistir a las convocatorias, se remitirán los materiales y herramientas vía correo electrónico.</t>
  </si>
  <si>
    <t xml:space="preserve">El(la) Subdirector(a) de Prevención y Atención de Emergencias o Director(a) de Gestión Social y Humanitaria, una vez recibe la convocatoria o requerimiento de información, envía al Director(a) Territorial y/o Director o Subdirector de dependencias misionales la solicitud con fechas de sesiones e insumos, indicando la fecha límite de respuesta. Como evidencia se registran las bases de datos de seguimiento a requerimientos con el radicado de respuesta.
En caso de no recibir la confirmación de asistencia y/o insumos de respuesta a tiempo, se reiterará al Director(a) Territorial, Director o Subdirector de otras dependencias para que se tomen las medidas pertinentes. </t>
  </si>
  <si>
    <t>El(la) Subdirector(a) de Prevención y Atención de Emergencias o Director(a) de Gestión Social y Humanitaria, una vez inicie la vigencia, debe gestionar con el(la) Directora General la Delegación para participar en los espacios interinstitucionales y la designación del equipo t´cnico que participará en las sesiones. Como evidencia se registra el oficio de delegación emitido por la Dirección General.
En caso de no recibir respuesta por parte de Dirección general, se reiterará la solicitud para la vigencia.</t>
  </si>
  <si>
    <t>Ejecutar los controles que se generen como resultado del análisis, evaluación y calificación de los aspectos e impactos ambientales, los peligros que afecten la seguridad y la salud en el trabajo, los activos de seguridad de la información y los riesgos operativos y de corrupción</t>
  </si>
  <si>
    <t>GP-PAE-001
GP-PAE-040
GP-PAE-042
GP-PAE-043
GP-PAE-047
GP-PAE-048
GP-PAE-049
GP-PAE-050
GP-PAE-075
GP-PAE-076
GP-PAE-077
GP-PAE-078
GP-PAE-079
GP-PAE-080
GP-PAE-081
GP-PAE-082</t>
  </si>
  <si>
    <r>
      <t xml:space="preserve">El(la) Profesional designado(a) por el(la) líder del Proceso de Prevención Urgente y Atención en la Inmediatez deberá hacer seguimiento a la suscripción del "Acuerdo de Confidencialidad" con cada uno de los funcionarios, contratistas y/o operadores del Proceso, cuando se requiere acceder a los Sistemas de información y/o Servicios TI en las que se procesa y/o almacena la información de la Entidad. En caso de no contar con el "Acuerdo", no se asignara accesos ni usuarios; Es importante mencionar que los usuarios serán deshabilitados una vez expire la fecha de vigencia o cierre de periodo. 
Este control permite dar cumplimento a las políticas de seguridad de la información definidas por la entidad, por lo que es importante indicarle a los funcionarios, contratistas y/o operadores del Proceso las implicaciones que se pueden presentar por el uso inadecuado de la información en aras de obtener un beneficio económico por la atención y orientación a las víctimas. 
</t>
    </r>
    <r>
      <rPr>
        <b/>
        <sz val="11"/>
        <rFont val="Calibri"/>
        <family val="2"/>
      </rPr>
      <t>Evidencia:</t>
    </r>
    <r>
      <rPr>
        <sz val="11"/>
        <rFont val="Calibri"/>
        <family val="2"/>
      </rPr>
      <t xml:space="preserve"> Los Acuerdos de Confidencialidad suscritos por el proceso de Proceso de Prevención Urgente y Atención en la Inmediatez y/o reporte de dicho registro.
</t>
    </r>
    <r>
      <rPr>
        <b/>
        <sz val="11"/>
        <rFont val="Calibri"/>
        <family val="2"/>
      </rPr>
      <t>(A.6.6)</t>
    </r>
  </si>
  <si>
    <r>
      <t xml:space="preserve">El(la) Profesional designado(a) por el(la) líder del Proceso de Prevención Urgente y Atención en la Inmediatez deberá hacer seguimiento al acceso a la herramientas SharePoint para el almacenamiento de la información designado para la dependencia, por lo que cada vez que se requiera un permisos especifico de acceso se remitirá solicitud a la Oficina de Tecnología de Información (OTI).
</t>
    </r>
    <r>
      <rPr>
        <b/>
        <sz val="11"/>
        <rFont val="Calibri"/>
        <family val="2"/>
      </rPr>
      <t>Evidencia:</t>
    </r>
    <r>
      <rPr>
        <sz val="11"/>
        <rFont val="Calibri"/>
        <family val="2"/>
      </rPr>
      <t xml:space="preserve"> Correo de solicitud cada vez que se requiera el acceso. En caso de no tener solicitudes se deberá enviar correo por parte del líder del proceso indicando que en el periodo no se efectuó dicho requerimiento.
</t>
    </r>
    <r>
      <rPr>
        <b/>
        <sz val="11"/>
        <rFont val="Calibri"/>
        <family val="2"/>
      </rPr>
      <t>(A.5.16, A.8.2, A.8.3, A.8.13)</t>
    </r>
  </si>
  <si>
    <t>Cuatrimestral
1-Segumiento
(Feb-Abr)
2-Seguimiento
(May-Jul)
3-Seguimiento
(Ago-Oct)</t>
  </si>
  <si>
    <t>Subdirección de Prevención y Atención de Emergencias y áreas adscritas.</t>
  </si>
  <si>
    <r>
      <t xml:space="preserve">El(la) Profesional designado(a) por el(la) líder del Proceso de Prevención Urgente y Atención en la Inmediatez deberá hacer seguimiento a la disponibilidad de la información, incluso si está es eliminada por equivocación. En ese sentido, se procederá a realizar procesos para la recuperación de la información de forma manual con el fin de tener la información disponible.
</t>
    </r>
    <r>
      <rPr>
        <b/>
        <sz val="11"/>
        <rFont val="Calibri"/>
        <family val="2"/>
      </rPr>
      <t xml:space="preserve">Evidencia: </t>
    </r>
    <r>
      <rPr>
        <sz val="11"/>
        <rFont val="Calibri"/>
        <family val="2"/>
      </rPr>
      <t xml:space="preserve">Correos de gestión de la información que se esta recuperando. En el caso de que en el periodo no se haya efectuado recuperación de información, se deberá enviar correo indicándole al líder de proceso que no se efectuó dicho requerimiento.
</t>
    </r>
    <r>
      <rPr>
        <b/>
        <sz val="11"/>
        <rFont val="Calibri"/>
        <family val="2"/>
      </rPr>
      <t>(A.5.1, A.5.2, A.5.3, A.5.4, A.5.10, A.5.11)</t>
    </r>
  </si>
  <si>
    <r>
      <t xml:space="preserve">El(la) Profesional designado(a) por el(la) líder del Proceso de Prevención Urgente y Atención en la Inmediatez deberá hacer seguimiento al acceso a la herramientas SharePoint para el almacenamiento de la información designado para la dependencia, por lo que cada vez que se requiera un permisos especifico de acceso se remitirá solicitud a la Oficina de Tecnología de Información (OTI).
</t>
    </r>
    <r>
      <rPr>
        <b/>
        <sz val="11"/>
        <rFont val="Calibri"/>
        <family val="2"/>
      </rPr>
      <t xml:space="preserve">Evidencia: </t>
    </r>
    <r>
      <rPr>
        <sz val="11"/>
        <rFont val="Calibri"/>
        <family val="2"/>
      </rPr>
      <t xml:space="preserve">Correo de solicitud cada vez que se requiera el acceso. En caso de no tener solicitudes se deberá enviar correo por parte del líder del proceso indicando que en el periodo no se efectuó dicho requerimiento.
</t>
    </r>
    <r>
      <rPr>
        <b/>
        <sz val="11"/>
        <rFont val="Calibri"/>
        <family val="2"/>
      </rPr>
      <t>(A.5.16, A.8.2, A.8.3, A.8.13)</t>
    </r>
  </si>
  <si>
    <t>Registro y Valoración</t>
  </si>
  <si>
    <t>Definir los medios, instrumentos, mecanismos mediante los cuales se tomará la declaración para decidir sobre la inclusión o no en el Registro Único de Víctimas de las personas que declaran por los hechos victimizantes estipulados en la Ley 1448 de 2011, resolver los recursos de la vía administrativa y atender a las solicitudes de ingreso por vía judicial, generar insumos para el análisis de información y la gestión del conocimiento y actualizar la información en el RUV con el fin que las victimas tengan acceso a las medidas de asistencia, atención y reparación establecidos en la ley.</t>
  </si>
  <si>
    <t>Distribuir los Formatos Únicos de Declaración -FUD a las oficinas del Ministerio Público y Consulados para recibirlos diligenciados, alistarlos y radicarlos junto la documentación anexa recibida. Así mismo, brindar soporte en la toma de declaración en línea.</t>
  </si>
  <si>
    <t>debido a la falta de formatos únicos de declaración FUD físicos remitidos desde la entidad y que estos no se reciban en las oficinas del Ministerio Público -MP- o la disposición de la herramienta Toma en Línea en el MP, así como el desconocimiento en el diligenciamiento del FUD por parte de los funcionarios,</t>
  </si>
  <si>
    <t xml:space="preserve">debido a la falta de recursos o insumos para la impresión o alistamiento  de los mismos al interior de la entidad,  así como el uso inadecuado de los mecanismos dispuestos para la toma de declaración. </t>
  </si>
  <si>
    <t xml:space="preserve">Posibilidad de pérdida reputacional debido a la falta de formatos únicos de declaración FUD físicos remitidos desde la entidad y que estos no se reciban en las oficinas del Ministerio Público -MP- o la disposición de la herramienta Toma en Línea en el MP, así como el desconocimiento en el diligenciamiento del FUD por parte de los funcionarios, debido a la falta de recursos o insumos para la impresión o alistamiento  de los mismos al interior de la entidad,  así como el uso inadecuado de los mecanismos dispuestos para la toma de declaración. </t>
  </si>
  <si>
    <t xml:space="preserve">El apoyo solicitudes FUD al procedimiento realiza un seguimiento semanal en la distribución de los Formatos Únicos de Declaración - FUD- a las oficinas del Ministerio Público a través del diligenciamiento del formato de Seguimiento distribución FUD, esto con el fin de tener su control y su debida trazabilidad. al identificar una solicitud de Formatos (Digital y/o física), se procede a la verificación con el fin de validar si han sido diligenciados y enviados a la UARIV. En los casos que se identifique problemas en la administración de los FUD se solicitará a MP información sobre estos formatos, no se autorizará el envío hasta tanto no se cuente con la información de la gestión de estos. Evidencia: Matriz de seguimiento y/o Correo electrónico MP. </t>
  </si>
  <si>
    <t xml:space="preserve">Se define Plan de Acción por el nivel de severidad residual del riesgo,  con el fin de evitar su materialización </t>
  </si>
  <si>
    <t>Desarrollar espacios de refuerzos a la capacitación con el fin de afianzar conocimientos y garantizar el correcto ejercicio de la toma de declaración, esto para las oficinas en las que se identifique inconsistencias frecuentes en la información registrada en los FUD.</t>
  </si>
  <si>
    <t xml:space="preserve">Líder de procedimiento </t>
  </si>
  <si>
    <t>El apoyo solicitudes FUD al procedimiento verifica mensualmente la cantidad de formatos a distribuir y programar la impresión de estos, posteriormente son enviados por correo certificado. En caso de que el Ministerio Público o las Direcciones Territoriales requieran los FUD de manera inmediata se enviaran mediante correo electrónico (formato PDF) con un código asignado a fin de que puedan ser impresos y se proceda a tomar la declaración. Evidencia: correo enviado de disponibilidad de formatos y/o la programación para la impresión de estos.</t>
  </si>
  <si>
    <t xml:space="preserve">El apoyo toma en línea de Gestión de la Declaración en conjunto con el equipo de formaciones realiza espacios de capacitación y asistencias técnicas a Ministerio Publico con el fin de garantizar el correcto uso de los diferentes mecanismos para la tomada de delación (Digital y/o física), esta actividad se desarrolla mensualmente o cuando sea solicitada por parte de un funcionario u oficina del ministerio o consulados. Para los casos que no se pueda desarrollar un espacio de formación con el funcionario se socializará el material informativo para la correcta toma de declaración vía correo electrónico. Evidencia: Formato de seguimiento y/o Correo electrónico. </t>
  </si>
  <si>
    <t>El analista devoluciones trimestralmente socializa con las oficinas de Ministerio Público el boletín informativo con las declaraciones devueltas a estas, por inconsistencias en el mínimo de requisitos de los FUD allegados a la UARIV, con el fin de retroalimentar y buscar acciones de mejora frente al adecuado diligenciamiento del FUD. En caso de no remitir el boletín, se enviará por medio de correo electrónico un reporte de las devoluciones a los enlaces del MP con el fin de que sea retroalimentado con cada una de sus dependencias. Evidencias: Correo de Boletín informativo de devoluciones y/o Correo de reporte de devoluciones.</t>
  </si>
  <si>
    <t>Analizar, valorar y decidir sobre las solicitudes de inclusión de Sujetos Colectivos en el Registro Único de Víctimas</t>
  </si>
  <si>
    <t xml:space="preserve">por el Incumplimiento en los términos establecidos por la ley para la valoración de las solicitudes de inscripción en el Registro Único de Víctimas de Sujetos Colectivos que cuenten con los requisitos mínimos, </t>
  </si>
  <si>
    <t>debido a las dificultades para cotejar la información relacionada en la solicitud de inscripción de Victimas de Sujetos Colectivos asociado a información requerida a otras entidades o Recepción de casos especiales que requieren una orientación jurídica particular, la Identificación de presuntas irregularidades en la toma de la declaración o detección de posibles acciones irregulares al ingreso al registro y/o errores operativos asociados a los tiempos de radicación en el gestor documental.</t>
  </si>
  <si>
    <t>Posibilidad de pérdida reputacional por el Incumplimiento en los términos establecidos por la ley para la valoración de las solicitudes de inscripción en el Registro Único de Víctimas de Sujetos Colectivos que cuenten con los requisitos mínimos,  debido a las dificultades para cotejar la información relacionada en la solicitud de inscripción de Victimas de Sujetos Colectivos asociado a información requerida a otras entidades o Recepción de casos especiales que requieren una orientación jurídica particular, la Identificación de presuntas irregularidades en la toma de la declaración o detección de posibles acciones irregulares al ingreso al registro y/o errores operativos asociados a los tiempos de radicación en el gestor documental.</t>
  </si>
  <si>
    <t xml:space="preserve">El líder del procedimiento valoración sujetos colectivos reporta el seguimiento mensual realizado a las declaraciones próximas a vencer, esto con el fin de realizar un control de las declaraciones que se encuentran asignadas y no asignadas, se encuentran en estados pendientes por valorar, contribuyendo de esta manera a la efectividad en el cumplimiento de la meta mensual, evitando la valoración de declaraciones fuera de términos. En caso de incumplimientos recurrentes en el trámite de las declaraciones se solicitará información adicional de las razones por las que las declaraciones se encuentran vencidas. Evidencia: Correos electrónicos con las alertas de las declaraciones próximas a vencer. </t>
  </si>
  <si>
    <t xml:space="preserve">El líder del procedimiento de valoración de sujetos colectivos cada vez que se requiera a través del correo electrónico solicita al equipo de línea de la DRGI y/o al equipo base de la SVR los lineamientos jurídicos pertinentes para proceder con la valoración de los casos que requieren una orientación jurídica, esto con el fin de cumplir con una respuesta de inscripción en el RUV. En caso de no recibir el lineamiento pertinente se reitera la solicitud de respuesta a cualquiera de los dos equipos. Evidencia: Correo electrónico con el requerimiento. </t>
  </si>
  <si>
    <t xml:space="preserve">El líder de procedimiento de valoración de sujetos colectivos cada vez que se requiera realiza solicitud mediante oficio de comunicación a otras entidades en lo referente a la existencia y reconocimiento de los sujetos colectivos solicitantes como insumo para tomar la decisión en los términos establecidos en la ley.  En caso de requerir información externa se realizará la búsqueda en base de ministerio de interior dispuesta por la SRNI. Evidencia: Oficio de solicitud de información y/o Consolidado de base ministerio del interior. </t>
  </si>
  <si>
    <t>Analizar la información contenida en las declaraciones de tipo masivo junto con sus documentos anexos, con el fin de resolver las solicitudes de inscripción en el Registro Único de Víctimas (RUV), con base en el estudio de herramientas jurídicas, técnicas y de contexto</t>
  </si>
  <si>
    <t>Incumplimiento en la valoración de las solicitudes de inscripción de eventos de tipo masivo en el Registro Único de Víctimas, de acuerdo con los términos establecidos por la ley,</t>
  </si>
  <si>
    <t>Recepción de casos especiales que requieren una orientación jurídica particular; las fallas operativas y tecnológicas en los aplicativos y desarrollos a cargo de la SRNI (RUV, SIRAV, VIVANTO, ARCHIDHU); las inconsistencias en la información relacionada en la solicitud de inscripción de víctimas (FUD, Anexos, Censo y soportes adjuntos).</t>
  </si>
  <si>
    <t>Posibilidad de pérdida reputacional Incumplimiento en la valoración de las solicitudes de inscripción de eventos de tipo masivo en el Registro Único de Víctimas, de acuerdo con los términos establecidos por la ley. Recepción de casos especiales que requieren una orientación jurídica particular; las fallas operativas y tecnológicas en los aplicativos y desarrollos a cargo de la SRNI (RUV, SIRAV, VIVANTO, ARCHIDHU); las inconsistencias en la información relacionada en la solicitud de inscripción de víctimas (FUD, Anexos, Censo y soportes adjuntos).</t>
  </si>
  <si>
    <t>El líder del procedimiento, cada vez que se requiera, realizará el seguimiento al correo electrónico con solicitud de orientación jurídica para casos especiales. Cuando no se tenga respuesta de las solicitudes en 4 días hábiles, se escalará el caso a nivel directivo para tomar la respectiva decisión.  Evidencia: Correo electrónico</t>
  </si>
  <si>
    <t xml:space="preserve">Realizar dos veces en el año retroalimentación con el equipo de valoración de eventos de tipo masivo con el fin de evidenciar acciones de mejora en el proceso de valoración frente a declaraciones de tipo masivo. </t>
  </si>
  <si>
    <t>El apoyo operativo de masivos, cada vez que se requiera, reporta la falla tecnológica que afecta a alguna declaración de tipo masivo por medio de correo electrónico y/o la plataforma ARANDA. En caso de no obtener respuesta en 2 días hábiles, se reiterará la solicitud por correo electrónico. Evidencia: Correo electrónico y/o reporte de ARANDA</t>
  </si>
  <si>
    <t>El líder del procedimiento, cada vez que se requiera, alertará por medio de correo electrónico al equipo de Formaciones de la DRGI para retroalimentar al Ministerio Público en los casos donde se haya evidenciado una mayor cantidad de inconsistencias en el diligenciamiento del FUD. En caso de no generarse el espacio de formación en un plazo de un mes, se reiterará la solicitud por medio de correo electrónico. Evidencia: Correo electrónico</t>
  </si>
  <si>
    <t>El líder del procedimiento, cada vez que se requiera, establecerá comunicación directa con Ministerio Público a través de correo electrónico para solicitar información que permita subsanar las inconsistencias de la declaración. En caso de no obtener respuesta en 5 días hábiles, se le informará a través de correo electrónico al procedimiento de Gestión de la Declaración, para que se realice el respectivo trámite de devolución. Evidencia: Correo Electronico</t>
  </si>
  <si>
    <t>Analizar, valorar y decidir sobre las solicitudes de inclusión de solicitudes tipo Individual en el Registro Único de Víctimas</t>
  </si>
  <si>
    <t>incumplimiento en los términos legales para la valoración de las solicitudes de inscripción en el Registro Único de Víctimas, asi como el incumplimiento del cronograma para la revisión de declaraciones negadas por extemporaneidad, que cuentan con los requisitos normativos mínimos para su trámite</t>
  </si>
  <si>
    <t xml:space="preserve">debido a errores operativos asociados a los tiempos de radicación y gestión que impiden los reportes actualizados relacionados con vencimientos de declaraciones; inconsistencias en la información relacionada en la solicitud de inscripción de Victimas; atencion oportuna  de casos especiales que requieren revisión de línea jurídica, asi como lo que se contemplan por extemporaneidad; la Identificación de presuntas irregularidades en la toma de la declaración y/o detección de posibles acciones irregulares al ingreso al registro para casos en terminos y los de valoracion por extemporaneidad </t>
  </si>
  <si>
    <t>Posibilidad de pérdida reputacional incumplimiento en los términos legales para la valoración de las solicitudes de inscripción en el Registro Único de Víctimas, así como el incumplimiento del cronograma de declaraciones negadas por extemporaneidad, que cuentan con los requisitos normativos mínimos para su trámite. debido a errores operativos asociados a los tiempos de radicación y gestión que impiden los reportes actualizados relacionados con vencimientos de declaraciones; inconsistencias en la información relacionada en la solicitud de inscripción de Victimas; atención oportuna  de casos especiales que requieren revisión de línea jurídica, así como lo que se contemplan por extemporaneidad; la Identificación de presuntas irregularidades en la toma de la declaración y/o detección de posibles acciones irregulares al ingreso al registro para casos en términos y los de valoración por extemporaneidad.</t>
  </si>
  <si>
    <t xml:space="preserve">Los líderes de procedimiento reportan el seguimiento diario realizado a las declaraciones próximas a vencer con el fin de realizar un control de las declaraciones que se encuentran asignadas, pendientes de asignación y por valorar, evitando la valoración de declaraciones fuera de los términos legales. En caso de incumplimiento se requiere a la valoradora información adicional de las razones por las que la/las declaraciones/es se encuentran pendientes de trámite. Evidencia: Correos electrónicos con las alertas de las declaraciones próximas a vencer. </t>
  </si>
  <si>
    <t xml:space="preserve"> Cada vez que se requiera el líder de procedimiento identificará acciones de mejora resultado de la evaluación de calidad realizadas a los actos administrativos, la cual podrá tener como resultado retroalimentaciones especificas u otro tipo de acciones correctivas en conjunto con el procedimiento o de manera individual con los valoradores que presentes estos inconvenientes. </t>
  </si>
  <si>
    <t> Líder del procedimiento</t>
  </si>
  <si>
    <t>Los líderes de procedimiento y/o el equipo de calidad cada vez que se requiera, realiza una retroalimentación frente a la valoración de los Actos Administrativos asignados vía SIRAV y correo electrónico con el fin de identificar las falencias frecuentes de cada valorador. En caso de que sea reiterativo se cita al valorador a una reunión para acordar unos compromisos. Evidencia: data SIRAV, correo electrónico y/o acta de compromiso.</t>
  </si>
  <si>
    <t>Los líderes del procedimiento cada vez que se requiera a través del correo electrónico solicita orientación o direccionamiento jurídico al Equipo Base de la SVR y/o a Linea Juridica DRGI de acuerdo al caso particular, para proceder con las recomendaciones técnicas o jurídicas de los casos especiales y de extemporaneidad.  Evidencia: Correo electrónico con el requerimiento</t>
  </si>
  <si>
    <t>Alertar al equipo de valoración sobre casuísticas particulares que deben ser escaladas para orientación o lineamiento del equipo base de la SVR.</t>
  </si>
  <si>
    <t>Líder del procedimiento</t>
  </si>
  <si>
    <t>El grupo de alertas de presunción de irregularidad de valoración individual, cada vez que se requiera activa el protocolo con el fin de verificar si se requieren acciones adicionales para dar trámite a las solicitudes asociadas. Evidencia: Bitácora de irregularidades, Acta de irregularidades, correos electrónicos.</t>
  </si>
  <si>
    <t>Actualización del protocolo de irregularidades.</t>
  </si>
  <si>
    <t>Equipo Base SVR</t>
  </si>
  <si>
    <t>Tramitar las diferentes órdenes judiciales allegadas a la Subdirección de Valoración y Registro (SVR).</t>
  </si>
  <si>
    <t xml:space="preserve">por una emisión inadecuada de los oficios de comunicación y/o actos administrativos por dificultades en el análisis de la orden judicial, así como inconsistencias en el cargue de datos en el RUV, </t>
  </si>
  <si>
    <t xml:space="preserve">debido a ausencia de información y/o plena identificación de las victimas que permita cumplir con la totalidad de la orden, además no seguir los lineamientos relacionados con los marcos normativos de las órdenes judiciales a cumplir. </t>
  </si>
  <si>
    <t xml:space="preserve">Posibilidad de pérdida reputacional por una emisión inadecuada de los oficios de comunicación y/o actos administrativos por dificultades en el análisis de la orden judicial, así como inconsistencias en el cargue de datos en el RUV, debido a ausencia de información y/o plena identificación de las victimas que permita cumplir con la totalidad de la orden, además no seguir los lineamientos relacionados con los marcos normativos de las órdenes judiciales a cumplir. </t>
  </si>
  <si>
    <t xml:space="preserve">El líder de procedimiento cada vez que se requiera solicita al fondo de reparaciones o la oficina asesora jurídica el desarrollo de mesas de trabajo con el fin de tratar temas relacionados a la ausencia de información en las órdenes judiciales, así como trabajar en las diferentes aclaraciones que se deben solicitar a los despachos judiciales. En caso de no realizar mesas de trabajo se requerirá vía correo electrónico la aclaración o información correspondiente de la orden judicial a cumplir Evidencia: Actas de reunión y/o Correos electrónicos. </t>
  </si>
  <si>
    <t>Identificamos el error en la información cargada en el RUV. Acto seguido, corregimos el trámite de la orden judicial en el sistema, actualizando la información.
Implementar sesiones de fortalecimiento semestrales, retroalimentación periódica por medio de correo electrónico y mesas de seguimiento, con los analistas y el profesional de calidad, para resolver dudas relacionadas con el cumplimiento de las órdenes judiciales.</t>
  </si>
  <si>
    <t xml:space="preserve">El analista de calidad identifica de manera mensual, el número de Ordenes revisadas por cada analista, errores frecuentes, devoluciones de calidad, lo cual permite identificar posibles omisiones o análisis inadecuados de órdenes judiciales. Para los casos en los que se evidencie errores frecuentes se realizara una alerta por medio de correo electrónico indicando los errores identificados reiterados que se presentaron. Evidencia: reporte de calidad por la línea de trabajo y/o correo electrónico. </t>
  </si>
  <si>
    <t>El líder de procedimiento y los analistas cada vez que se requiera, desarrollan mesas de trabajo conjuntas con el fin de revisar las ordenes que se consideren requieren de un análisis mayor para su cumplimiento, con el fin de decidir el mecanismo que se deberá seguir para su cumplimiento, ya sea línea de trabajo interno o escalamiento a otras dependencias. Para el caso en el que no se realicen mesas de trabajo el desarrollo del caso se enviara a través de correo electrónico a los analistas del procedimiento Evidencias: Acta de reunión y/o correo electrónico.</t>
  </si>
  <si>
    <t xml:space="preserve">Atender a los requerimientos y solicitudes de información realizados por los diferentes solicitantes, así como, resolver los recursos, revocatorias, revaloraciones, aclaratorios, adicionatorios e inclusiones solicitadas por orden judicial o interpuestos por las víctimas, actividades desarrolladas por el procedimiento de vía administrativa. </t>
  </si>
  <si>
    <t xml:space="preserve">al no cumplir las acciones constitucionales en los tiempos establecidos y que se allegue una sanción para la dependencia, así como no atender oportunamente a solicitudes de peticiones queja y reclamos (PQR) con los insumos requeridos, </t>
  </si>
  <si>
    <t xml:space="preserve">por falta de información para la gestión o demoras en las respuestas de casos por parte de otras dependencias, otros procedimientos de de la direccion de registro y gestion de la informacion o externos a la entidad y/o la demora en toma de decisiones estratégicas institucionales para resolver casuísticas particulares. </t>
  </si>
  <si>
    <t xml:space="preserve">Posibilidad de pérdida económica y reputacional al no cumplir las acciones constitucionales en los tiempos establecidos y que se allegue una sanción para la dependencia, así como no atender oportunamente a solicitudes de peticiones queja y reclamos (PQR) con los insumos requeridos,  por falta de información para la gestión o demoras en las respuestas de casos por parte de otras dependencias, otros procedimientos de la dirección de registro y gestión de la información o externos a la entidad y/o la demora en toma de decisiones estratégicas institucionales para resolver casuísticas particulares. </t>
  </si>
  <si>
    <t>El equipo de apoyo técnico realiza diariamente el seguimiento a las solicitudes de acuerdo con la línea de trabajo, a fin de verificar los insumos remitos por las diferentes dependencias y así dar respuesta a las solicitudes de PQR, acciones constitucionales, Proyección de Actuaciones administrativas posteriores a la valoración inicia y/o solicitudes remitidas desde la oficina asesora jurídica, marcación de relación Cercana y suficiente, normalización y/o levantamiento restricción. Para la solución de casos específicos se desarrolla planes conjuntos de contingencia con dependencias o equipos de trabajo. Evidencia: correos de seguimiento a procedimiento y/o correo electrónico de contingencia.</t>
  </si>
  <si>
    <t xml:space="preserve">Disponer mensualmente a los equipos de trabajo y procedimientos de la direccion de registro y gestion de la informacion, tablero de control y seguimiento que permite visualizar el estado de la totalidad de casos a gestionar, asi como el historico de la gestion desarrollada de la vigencia. </t>
  </si>
  <si>
    <t xml:space="preserve">El líder de vía administrativa remite a los líderes de los procedimientos semanalmente por correo las alertas en cuanto a los tiempos de atención y vencimientos de las solicitudes a atender, con el fin de brindar una respuesta oportuna a las solicitudes. En caso de contarse con solicitudes de atención prioritaria se remitirá vía correo electrónico la alerta a los procedimientos encargados por retrasos en la atención de manera individual. Evidencia: Correos electrónicos de seguimiento. </t>
  </si>
  <si>
    <t>Socializar semestralmente con los colaboradores del procedimiento, el resultado obtenido frente a la oportunidad de respuesta de los requerimientos que ingresan por los diferentes canales de atención (LEX, SGV y Correo electrónico), así como el resultado de los inconvenientes presentados en la operación.</t>
  </si>
  <si>
    <t>Realizar mesas de trabajo cuando se requiera con los procedimientos internos de la DRGI y demás dependencias de la Unidad, con el fin de brindar los insumos y generar la respuesta a los casos escalados.</t>
  </si>
  <si>
    <t xml:space="preserve">Tramitar en los términos establecidos las solicitudes de Actualización de información en el RUV, de las personas que se encuentran incluidas en el registro único de víctimas. </t>
  </si>
  <si>
    <t>por el incumplimiento de los términos establecidos para la gestión de las solicitudes de actualización de información en el RUV, debido a la falta de insumos para el tramite efectivo de la actualizaciones,</t>
  </si>
  <si>
    <t>los cuales se deben requerir a otros  procedimientos, dependencias o equipos de trabajo de la entidad,  excediendo los tiempos establecidos para el tramite.</t>
  </si>
  <si>
    <t>Posibilidad de pérdida reputacional por el incumplimiento de los términos establecidos para la gestión de las solicitudes de actualización de información en el RUV, debido a la falta de insumos para el trámite efectivo de las actualizaciones, los cuales se deben requerir a otros procedimientos, dependencias o equipos de trabajo de la entidad, excediendo los tiempos establecidos para el trámite.</t>
  </si>
  <si>
    <t xml:space="preserve">El apoyo de procedimiento cada vez que se requiera identifica el universo de casos glosados que se encuentran dentro de los términos, los cuales se priorizan con el apoyo de terceros (diferentes dependencias, procedimientos o equipos de trabajo de la entidad), por medio del envío de correos, generando las alertas de dichos requerimientos para dar una respuesta oportuna. Para los casos en los que no se identifique por el apoyo a procedimiento los analistas alertaran de las solicitudes en la gestión del día a día que requieren un insumo adicional y se encuentran en términos. Evidencia: Correo con alerta de glosas por vencer. </t>
  </si>
  <si>
    <t>El profesional del procedimiento identifica las solicitudes que están prontas a cumplir el tiempo máximo para gestión, y alerta a los responsables para priorización del trámite (generalmente corresponde a uno o dos días) y así propender con el cumplimiento de los tiempos.</t>
  </si>
  <si>
    <t>El apoyo de procedimiento quincenalmente realiza análisis de la calidad, para identificar los aspectos a fortalecer en la operación tales como, retroalimentaciones, refuerzos mediante capacitaciones para los analistas que lo requieran, fortalecimiento cuando se detecte errores reiterativos. Para los casos que llegue alerta de errores por medio del correo novedades_registro@unidadvictimas.onmicrosoft.com se informa de manera individual al colaborador que gestiono o tramito la actualización. Evidencia: Actas de capacitación y/o Correos de retroalimentación.</t>
  </si>
  <si>
    <t>El apoyo de procedimiento mensualmente remite vía correo electrónico una retroalimentación con las inconsistencias detectadas en la captura de la solicitud de actualización de la información en el RUV a relación con el ciudadano con el fin de que el proceso realice la retroalimentación con sus orientadores en territorio y se mejore la captura de información. En caso de encontrarse errores repetitivos se solicitará el desarrollo de mesas de trabajo con el fin de concertar un plan de mejora con el proceso. Evidencia: correos electrónicos y/o actas de mesa de trabajo.</t>
  </si>
  <si>
    <t>Generar documentos robustos, boletines, notas y otros productos a demanda que aporten al conocimiento, analítica y memoria institucional, asociada a los diferentes procesos misionales de la Unidad para las Víctimas.</t>
  </si>
  <si>
    <t xml:space="preserve">debido a contenidos incorrectos, análisis de información no acorde  con las solicitudes recibidas o incumplimiento en los tiempos establecidos;  </t>
  </si>
  <si>
    <t xml:space="preserve">por falta de claridad del solicitante, comprensión del requerimiento por parte del procedimiento, retraso o falta de precision en la solicitud o recepción de insumos necesarios para atender a las solicitudes y que son competencia de otras dependencias, procedimientos o equipos de la Entidad. </t>
  </si>
  <si>
    <t>Posibilidad de pérdida reputacional debido a contenidos incorrectos, análisis de información no acorde con las solicitudes recibidas o incumplimiento en los tiempos establecidos; por falta de claridad del solicitante, comprensión del requerimiento por parte del procedimiento, retraso o falta de precisión en la solicitud o recepción de insumos necesarios para atender a las solicitudes y que son competencia de otras dependencias, procedimientos o equipos de la Entidad.</t>
  </si>
  <si>
    <t xml:space="preserve">El líder del procedimiento de Observatorio cada vez que se requiera revisa que los productos o servicios cumplan con los mínimos de calidad, con el fin de garantizar términos de redacción, puntuación, ortografía y calidad y remitirá esto vía correo electrónico. En caso de no cumplir con los parámetros y no encontrarse el colaborador para los ajustes se realizará la reasignación del caso a un nuevo colaborador para los ajustes. Evidencia: Correo electrónico de devolución de calidad y/o Correo de reasignación. </t>
  </si>
  <si>
    <t>El técnico de apoyo o líder del procedimiento de Observatorio cuando se requiera envía por medio de correo electrónico, las especificaciones adicionales o aclaraciones del material propuesto al solicitante, con el fin de aclarar y precisar el requerimiento, previa verificación con el líder. En caso de no contar con una respuesta oportuna por parte del solicitante, se gestionará el requerimiento con las especificaciones iniciales. Evidencia: Correos de solicitud aclaración de información y/o devolución.</t>
  </si>
  <si>
    <t xml:space="preserve">Tramitar las actuaciones administrativas correspondientes a presuntas víctimas que hayan ingresado al Registro Único de Victimas de manera engañosa, fraudulenta o que no ostente la calidad de víctima. </t>
  </si>
  <si>
    <t xml:space="preserve">por el incumplimiento en el trámite de las actuaciones administrativas correspondientes a retrasos en las respuestas de las entidades oficiadas y/o dependencias de la entidad, o ejecutar el procedimiento de revocatoria de la inscripción sin los requisitos de ley, </t>
  </si>
  <si>
    <t>debido a la falta de información oportuna por parte de las entidades oficiadas, para proceder con el tramite o análisis correspondiente de la alerta y/o restringido, asi como la omisión en la aplicación de criterios de asignación o seguimiento de casos.</t>
  </si>
  <si>
    <t>Posibilidad de pérdida económica y reputacional por el incumplimiento en el trámite de las actuaciones administrativas correspondientes a retrasos en las respuestas de las entidades oficiadas y/o dependencias de la entidad, o ejecutar el procedimiento de revocatoria de la inscripción sin los requisitos de ley,  debido a la falta de información oportuna por parte de las entidades oficiadas, para proceder con el trámite o análisis correspondiente de la alerta y/o restringido, así como la omisión en la aplicación de criterios de asignación o seguimiento de casos.</t>
  </si>
  <si>
    <t>Daño
antijurídico</t>
  </si>
  <si>
    <t xml:space="preserve">El Técnico y/o profesional administrativo procedimiento de exclusiones diariamente verifica y registra las respuestas y solicitudes de entidades externas o dependencias internas, en semáforo de oficios, esto con el fin de realizar las asignaciones de los casos que cuente con los elementos técnicos suficientes. Si se evidencia que en el tiempo transcurrido desde que se entregó el oficio de solicitud de información (requerimiento), ha cumplido el término superior a 10 días hábiles sin repuesta se evaluara la posibilidad de reiteración de este. Evidencia: Semáforo de Oficios para Restringidos y Alertas de Fraude. </t>
  </si>
  <si>
    <t>Realizar la verificación adicional de los actos administrativos de exclusión y el estado en el Registro Único de Víctimas -RUV- antes de realizar los cambios de estado y/o solicitud de novedades en el RUV.
Evidencia: relacion de casos Novedades y/o ARANDA</t>
  </si>
  <si>
    <t>El Técnico y/o profesional administrativo procedimiento de exclusiones cunado identifique casos urgentes deberá registrarlos en formato bitácora alertas de fraude (hoja casos urgentes- hoja emblemáticos), con el objetivo de individualizar dichos casos para y poder realizar seguimiento particular a los mismos. En caso de no encontrarse registrado en este formato, se podrá identificar un caso urgente en la carpeta SharePoint alertas de fraude, casos urgentes-solo asignar con aval del líder. Evidencia: Formato actualizado bitácora alertas de fraude</t>
  </si>
  <si>
    <t>Cuando se evidencie por parte del Técnico y/o profesional administrativo procedimiento de exclusiones que una actuación administrativa se desarrolló sin los requisitos de ley necesarios para la finalización de la misma, se procederá con la corrección con el fin de subsanar la corrección de la irregularidad en la corrección administrativa identificada, tanto en la actuación como en el sistema de información RUV.  Para los casos que se identifique no se puede realizar esta subsanación se deberá evaluar la revocatoria de la misma y las acciones necesarias para corregir la actuación. Evidencia: Actuaciones administrativas corregidas</t>
  </si>
  <si>
    <t>El apoyo administrativo del procedimiento de exclusiones periódicamente registra en la bitácora de alertas de fraude las fechas del escalamiento de las solicitudes a diferentes dependencias de la entidad con el fin de controlar el estado de los casos y el tiempo transcurrido desde la solicitud y la respuesta para continuar con el trámite. En caso de observar que no se cuenta con una respuesta oportuna, se reitera la solicitud o se desarrollaran mesas de trabajo conjunta para buscar planes de acción. Evidencia: Bitácora Alerta de Fraude y/o correo de reiteración y/o mesa de trabajo (Acta de reunión).</t>
  </si>
  <si>
    <t>Distribuir los formatos Únicos de Declaración -FUD- o suministro de la herramienta de toma en línea a las oficinas del Ministerio Público para la recepción de la declaración junto a la documentación anexa.-Analizar, valorar y decidir sobre las solicitudes de la inclusión o no inclusión en el Registro Único de Víctimas.-Tramitar las solicitudes de novedades y/o actualizaciones.-Tramitar las diferentes órdenes judiciales allegadas a la Subdirección de Valoración y Registro (SVR).-Atender a las solicitudes de información, resolver los recursos y revocatorias interpuestos por las víctimas.-Tramitar las actuaciones administrativas correspondientes a presuntas víctimas que hayan ingresado al Registro Único de Victimas de manera fraudulenta.-Generar documentos robustos, boletines, notas y otros productos a demanda que aporten al conocimiento, analítica y memoria institucional, asociada a los diferentes procesos misionales de la Unidad para las Víctimas.</t>
  </si>
  <si>
    <t xml:space="preserve">Uso inadecuado de la información a la cual tienen acceso los colaboradores del proceso registro y valoración y que sea proporcionada a un tercero sin estar facultado o por canales no autorizados, esto para obtener un beneficio propio. </t>
  </si>
  <si>
    <t>Cada vez que se vincule una persona a un equipo de trabajo, el líder de procedimiento registra los datos personales y los perfiles asignados, de acuerdo con los requisitos de gestión de la información. Asimismo, diligenciar debidamente y formalizar los acuerdos de información, con el fin de controlar el personal que acceda a los sistemas de información. En caso de que se evidencie un colaborador con acceso a perfiles o información que no está de acuerdo con su perfil o funciones, se realizara la alerta respectiva. Evidencia: Acuerdos de confidencialidad y formato control de aplicativos.</t>
  </si>
  <si>
    <t xml:space="preserve">Informar inmediatamente a los responsables para aplicar las debidas sanciones a las que haya lugar.
Realizar sensibilización con el personal que accede a la información, con el fin de dar a conocer las consecuencias de incurrir en estas acciones de fraude. </t>
  </si>
  <si>
    <t xml:space="preserve">Enlace SIG o  Lideres de procedimiento </t>
  </si>
  <si>
    <t>Cada vez que se requiera los líderes de procedimiento reporta mediante ticket en herramienta dispuesta de los usuarios de las personas que se desvinculan del proceso de registro y valoración. Con el fin de generar la desactivación de usuarios por parte del proceso de gestión de la información, con el fin de realizar el seguimiento y conocer el personal que ya no debe tener acceso a los sistemas de información y que la acción se realice en el menor tiempo posible. Así mismo, en caso de que no se cumpla con el acuerdo de confidencialidad por parte del personal se desactivará inmediatamente y se reportará la situación a la Dirección de Registro y Valoración, en cuanto a los colaboradores que finalizan sus permisos por contratación el sistema revocara sus permisos de consulta y modificación de manera automática. Evidencia: Base de usuarios desactivados y consolidado de ticket.</t>
  </si>
  <si>
    <t xml:space="preserve">El líder del procedimiento mensualmente reporta a través de correo electrónico la base de trazabilidad de los registros gestionados por el procedimiento, con el fin de evidenciar la gestión y responsable de la solicitud tramitada.  En caso de identificar alguna inconsistencia en el registro se evidenciará el responsable de su gestión y se efectuará las reuniones pertinentes para subsanar la situación presentada. para los procedimientos que cuentan con seguimiento por sistema de información y no por base de datos, se recibirá la descarga de este sistema. Evidencia: Base de trazabilidad. </t>
  </si>
  <si>
    <t>El líder del procedimiento mensualmente si aplica en su procedimiento, el registro de las llamadas realizadas a las personas victimas y/o a entes externos frente a cualquier solicitud interna, esto con el fin de contar con la trazabilidad de las llamadas realizadas desde el proceso. Para el caso de identificar alguna inconsistencia se evidenciará el registro de la llamada y el responsable de esta y se procederá a realizar las alertas correspondientes.  Evidencia: Formato de llamadas.</t>
  </si>
  <si>
    <t>Distribuir los formatos Únicos de Declaración -FUD- ó suministro de la herramienta de toma en línea a las oficinas del Ministerio Público para la recepción de la declaración junto a la documentación anexa.-Analizar, valorar y decidir sobre las solicitudes de la inclusión o no inclusión en el Registro Único de Víctimas.-Tramitar las solicitudes de novedades y/o actualizaciones.-Tramitar las diferentes órdenes judiciales allegadas a la Subdirección de Valoración y Registro (SVR).-Atender a las solicitudes de información, resolver los recursos y revocatorias interpuestos por las víctimas.-Tramitar las actuaciones administrativas correspondientes a presuntas víctimas que hayan ingresado al Registro Único de Victimas de manera fraudulenta.</t>
  </si>
  <si>
    <t>Posibilidad que algún colaborador del proceso registro y valoración realice modificaciones sin agotar los procedimientos correspondientes sobre la información que reposa en el Registro Único de Victimas con el objetivo de obtener un beneficio.</t>
  </si>
  <si>
    <t xml:space="preserve">Los líderes de procedimiento cada vez que se requiera y se realice la desvinculación de un colaboradores de su equipo, notifica por medio de correo electrónico y/o requerimiento ARANDA, que se requiere la desactivación de usuarios y cuentas institucionales al enlace encargado dentro de la dirección para que se realice la solicitud de desactivación a la oficina de tecnologías de la información, esto con el fin de poder realizar un seguimiento al personal que ya no se encuentra vinculado y que de manera rápida se proceda con la desactivación de usuarios de herramientas institucionales. En caso de evidenciarse que los usuarios no son desactivados se procederá a realizar la reiteración de la solicitud vía correo electrónico. Evidencias: Correos de solicitud de desactivación, Requerimiento ARANDA. </t>
  </si>
  <si>
    <t>Se define Plan de Acción por la Tipología del riesgo con el fin de evitar su materialización.</t>
  </si>
  <si>
    <t xml:space="preserve">Informar inmediatamente a los responsables para aplicar las debidas sanciones disciplinarias
Socializar con los colaboradores que accede a la información del registro, las consecuencias jurídicas y legales de hacer uso indebido de la misma. </t>
  </si>
  <si>
    <t>Lideres de procedimiento - enlace SIG</t>
  </si>
  <si>
    <t>Cada líder del procedimiento cada vez que se requiera al vincularse una persona a su equipo de trabajo, registra los datos personales y los perfiles asignados en los formatos establecidos; además de hacer firmar los acuerdos de confidencialidad en el cual se establecen los parámetros para el uso de la información. Esto con el fin de controlar el personal que acceda a los sistemas de información, así mismo, se realizara la alerta respectiva cuando se evidencien colaboradores con acceso a perfiles o información que no está de acuerdo con su perfil o funciones. Evidencia: Acuerdos de confidencialidad y formato control de aplicativos.</t>
  </si>
  <si>
    <t xml:space="preserve">El líder del procedimiento cada vez que se solicite reporta a través de correo electrónico la base de trazabilidad de los registros gestionados por el procedimiento, con el fin de evidenciar la gestión y responsable de la solicitud.  En caso de identificar alguna inconsistencia en el registro se evidenciará el responsable de su gestión y se efectuará las reuniones pertinentes para subsanar la situación presentada, para los procedimientos que no cuentan con esta base de trazabilidad el procedimiento podrá aportar los correos de asignación o la evidencia se encontrará en el aplicativo donde se modifica el RUV o gestión de datos para la herramienta. Evidencia: Base de trazabilidad. </t>
  </si>
  <si>
    <t xml:space="preserve">Analizar, valorar y decidir sobre las solicitudes de inclusión en el Registro Único de Víctimas. </t>
  </si>
  <si>
    <t xml:space="preserve">debido a un contacto no autorizado sin seguir el procedimiento establecido o alertar de un posible conflicto de interés frente a la declaración sujeta a análisis, </t>
  </si>
  <si>
    <t>por parte del analista de valoración, lider de calidad o lider de procedimiento,</t>
  </si>
  <si>
    <t>favorecimiento en la decisión inicial de inclusión o no en el registro</t>
  </si>
  <si>
    <t>para beneficio propio o de un tercero.</t>
  </si>
  <si>
    <t>Posibilidad de pérdida económica y reputacional por favorecimiento en la decisión inicial de inclusión o no en el registro por parte del analista de valoración, líder de calidad o líder de procedimiento, debido a un contacto no autorizado sin seguir el procedimiento establecido o alertar de un posible conflicto de interés frente a la declaración sujeta a análisis, para beneficio propio o de un tercero.</t>
  </si>
  <si>
    <t>Fraude Interno
Fraude Externo</t>
  </si>
  <si>
    <t>El valorador cuando identifique que se requiere solicitar algún documento o información para pronunciarnos sobre los hechos victimizantes, remite correo al líder del procedimiento o apoyo técnico, para solicitar la llamada a Glosas relacionando la información que se requiere del declarante. En caso de no tener contacto efectivo con el declarante se continua con el análisis de la declaración con la información inicial. Evidencia: Correo electrónico.</t>
  </si>
  <si>
    <t xml:space="preserve">Realizar las alertas necesarias con control interno disciplinario, para iniciar los tramites disciplinarios que se consideren, así como alertar de la situación al procedimiento de exclusiones para la revisión del mismo. </t>
  </si>
  <si>
    <t xml:space="preserve">Realizar una reunión de sensibilización con el fin de socializar las causales de posible conflicto de interés en el procedimiento en articulación con la OAP y apoyo jurídico de la Dirección de Registro. </t>
  </si>
  <si>
    <t>Enlace SIG - Líder procedimiento</t>
  </si>
  <si>
    <t>El líder del procedimiento cada vez que se requiere en la vinculación de un colaborador realiza una socialización de la ruta para cumplir con la obligación contractual de comunicar los posibles conflictos de interés. En caso de no realizar la socialización, se enviará un correo informando la ruta adecuada para la alerta de un posible conflicto de intereses. Evidencia: Actas de reunión y/o infografías y/o correo electrónico.</t>
  </si>
  <si>
    <t>El líder del procedimiento, cada vez que se requiera, establecerá comunicación directa con Ministerio Público a través de correo electrónico para solicitar información que permita subsanar las inconsistencias de la declaración. En caso de no obtener respuesta en 5 días hábiles, se le informará a través de correo electrónico al procedimiento de Gestión de la Declaración, para que se realice el respectivo trámite de devolución. Evidencia: Correo electrónico</t>
  </si>
  <si>
    <t>El valorador cuando identifique que presenta un conflicto de interés frente a la solicitud asignada deberá informar al apoyo técnico y al líder del procedimiento mediante correo electrónico la situación presentada para resolver de fondo la solicitud. En caso de no ser reportado por el valorador, el correo de alerta deberá ser enviado por el líder de calidad o persona designada para ser reasignado. Evidencia: Correo electrónico.</t>
  </si>
  <si>
    <t xml:space="preserve">Atender a las solicitudes de información, resolver los recursos y revocatorias interpuestos por las víctimas. </t>
  </si>
  <si>
    <t xml:space="preserve">debido a la modificación u omisión de la nueva  información suministrada en la solicitud, o por presentar un conflicto de interés, </t>
  </si>
  <si>
    <t>por parte del analista del procedimiento,</t>
  </si>
  <si>
    <t xml:space="preserve">por favorecimiento en la decisión de una actuación administrativa  posterior (respuesta a un recurso, revaloración y/o revocatoria de oficio) respecto a las solicitudes de inclusión o no en el registro </t>
  </si>
  <si>
    <t>con el fin de obtener un beneficio propio o de un tercero.</t>
  </si>
  <si>
    <t>Posibilidad de pérdida económica y reputacional por favorecimiento en la decisión de una actuación administrativa posterior (respuesta a un recurso, revaloración y/o revocatoria de oficio) respecto a las solicitudes de inclusión o no en el registro por parte del analista del procedimiento, debido a la modificación u omisión de la nueva información suministrada en la solicitud, o por presentar un conflicto de interés, con el fin de obtener un beneficio propio o de un tercero.</t>
  </si>
  <si>
    <t>El apoyo técnico cuando se requiera y/o identifique que un abogado resolvió en la etapa inicial de la solicitud de inscripción en el RUV, informara al líder del procedimiento mediante correo electrónico de la situación particular para resolver de fondo la solicitud. En caso de no ser identificado por el apoyo técnico, el correo de alerta deberá ser enviado por el abogado de calidad para ser reasignado. Evidencia: Correo electrónico.</t>
  </si>
  <si>
    <t xml:space="preserve">Enlace SIG </t>
  </si>
  <si>
    <t>El abogado del procedimiento cuando se identifique que presenta un conflicto de interés frente a la solicitud asignada deberá informar al apoyo técnico y al líder del procedimiento mediante correo electrónico la situación particular para resolver de fondo la solicitud. En caso de no ser reportado por el abogado del procedimiento, el correo de alerta deberá ser enviado por el abogado de calidad para ser reasignado. Evidencia: Correo electrónico</t>
  </si>
  <si>
    <t>debido a que se presente un conflicto de interés,  con la modificación u omisión  de  información relacionada en la solicitud</t>
  </si>
  <si>
    <t>por parte del analista,</t>
  </si>
  <si>
    <t xml:space="preserve">por favorecimiento en el análisis y gestión de solicitudes de actualizaciones de información en el RUV </t>
  </si>
  <si>
    <t>con el fin de obtener un beneficio propio o de un tercero</t>
  </si>
  <si>
    <t>Posibilidad de pérdida económica y reputacional por favorecimiento en el análisis y gestión de solicitudes de actualizaciones de información en el RUV por parte del analista, debido a que se presente un conflicto de interés, con el fin de obtener un beneficio propio o de un tercero con la modificación u omisión de información relacionada en la solicitud.</t>
  </si>
  <si>
    <t xml:space="preserve">El apoyo técnico, cuando se requiera asigna a través de correo electrónico los registros distribuidos a cada analista, con el fin de gestionar los registros que fueron sujetos de solicitud de actualización y evidenciar el responsable del trámite.  En caso de identificar que la gestión fue realizada por un analista diferente se validara con las datas de las herramientas de gestión e indagar por el cambio de analista que finalizo el caso. Evidencia: Base de trazabilidad y/o correo electrónico. </t>
  </si>
  <si>
    <t>El líder del procedimiento realiza una socialización para comunicar las implicaciones que se pueden presentar en un acto de corrupción en conflictos de interés.</t>
  </si>
  <si>
    <t>Apoyo jurídico de la Dirección de Registro</t>
  </si>
  <si>
    <t>El analista cuando identifique en la asignación un posible conflicto de interés en el trámite de una solicitud de actualización en el RUV, informara al apoyo técnico mediante correo electrónico de la situación particular para resolver de fondo la solicitud. En caso de no ser identificado por el analista, el correo de alerta deberá ser enviado por el analista de calidad para ser verificado. Evidencia: Correo electrónico.</t>
  </si>
  <si>
    <t xml:space="preserve">Tramitar las actuaciones administrativas correspondientes a presuntas víctimas que hayan ingresado al Registro Único de Victimas de manera fraudulenta </t>
  </si>
  <si>
    <t>debido a que se presente un conflicto de interés, en la modificación, omisión o alteración de la información suministrada en la alerta recibida.</t>
  </si>
  <si>
    <t>por parte de algún colaborador del procedimiento,</t>
  </si>
  <si>
    <t xml:space="preserve">por favorecimiento en la decisión de una actuación administrativa relacionada con el procedimiento administrativo de revocatoria de la inscripción en el Registro Único de Victimas, por parte del abogado del procedimiento que proyecta y/o realiza calidad. Así como modificación y/o asignación de la información </t>
  </si>
  <si>
    <t xml:space="preserve"> con el fin de obtener un beneficio propio o de un tercero</t>
  </si>
  <si>
    <t>Posibilidad de pérdida económica y reputacional por favorecimiento en la decisión de una actuación administrativa relacionada con el procedimiento administrativo de revocatoria de la inscripción en el Registro Único de Victimas, por parte del abogado del procedimiento que proyecta y/o realiza calidad. Así como modificación y/o asignación de la información por parte de algún colaborador del procedimiento, debido a que se presente un conflicto de interés, con el fin de obtener un beneficio propio o de un tercero en la modificación, omisión o alteración de la información suministrada en la alerta recibida.</t>
  </si>
  <si>
    <t>El apoyo administrativo cuando identifique en la asignación un posible conflicto de interés frente al procedimiento de una solicitud de revocatoria de la inscripción en el RUV asignara dicha solicitud a otro abogado. En caso de no ser identificado por el apoyo administrativo, el correo de alerta deberá ser enviado por el abogado de proyección. Evidencia: Correo electrónico</t>
  </si>
  <si>
    <t>Realizar una reunión de sensibilización con el fin de socializar las causales de posible conflicto de interés en el procedimiento en articulación con la OAP apoyo jurídico de la Dirección de Registro.</t>
  </si>
  <si>
    <t>El abogado del procedimiento cuando identifique que presenta un conflicto de interés frente al procedimiento de revocatoria de la inscripción en el RUV asignada deberá informar al apoyo técnico y al líder del procedimiento mediante correo electrónico la situación particular con el fin de que sea reasignado a otro abogado. En caso de no ser reportado por el abogado del procedimiento, el correo de alerta deberá ser enviado por el abogado de calidad para ser reasignado. Evidencia: Correo electrónico</t>
  </si>
  <si>
    <t>Proteger la información y sistemas de información de la Unidad para la Atención y Reparación Integral las Víctimas según los más altos niveles de control de confidencialidad, integridad y disponibilidad.</t>
  </si>
  <si>
    <t xml:space="preserve">Participar en las  jornadas del plan de capacitación  del sistema de gestión documental.
Implementar, con el acompañamiento del GGAD,  las TRD mediante la elaboración de los  inventarios documentales de los archivos de gestión del total de las series y subseries de la TRD de la dependencia
Clasificar, con el acompañamiento del GGAD la documentación electrónica o digital bajo la estructura de las TRD (series y subseries)  en las herramientas tecnológicas disponibles para tal fin. </t>
  </si>
  <si>
    <t xml:space="preserve">como consecuencia que una parte interesada interna o externa, realice una inadecuada recepción, ubicación, envió, acceso, preservación, custodia y recuperación de los documentos físicos y/o digitales generados, así como la implementación de nuevas herramientas de archivo que no permitan una adecuada integración entre los diferentes lenguajes de las demás herramienta existentes, </t>
  </si>
  <si>
    <t>debido a que los nuevos desarrollos causan dificultades operativas en el archivo y generación de información como en el adecuado resguardo digital en sus diferentes etapas (Perdida, duplicidad y deterioro de la información), así como pérdida de documentación física por factores externos de seguridad (Hurto de información).</t>
  </si>
  <si>
    <t>Posibilidad de pérdida reputacional como consecuencia que una parte interesada interna o externa, realice una inadecuada recepción, ubicación, envió, acceso, preservación, custodia y recuperación de los documentos físicos y/o digitales generados, así como la implementación de nuevas herramientas de archivo que no permitan una adecuada integración entre los diferentes lenguajes de las demás herramienta existentes,  debido a que los nuevos desarrollos causan dificultades operativas en el archivo y generación de información como en el adecuado resguardo digital en sus diferentes etapas (Perdida, duplicidad y deterioro de la información), así como pérdida de documentación física por factores externos de seguridad (Hurto de información).</t>
  </si>
  <si>
    <t>Procesos
Infraestructura
Eventos Externos</t>
  </si>
  <si>
    <t>El apoyo procedimiento Gestión de la Declaración diariamente verifica e identifica los errores, duplicidad de declaraciones o ausencia de mínimos de requisitos para las declaraciones allegadas a través de las herramientas tecnológicas (gestor documental), con el fin de realizar el reporte de los inconvenientes identificados a la mesa de servicios del gestor documental y así brindar una solución a las casuísticas en particular. en caso de no tener una respuesta oportuna por parte de la mesa de servicios del gestor documental se realiza contacto directo vía correo electrónico con el ingeniero delegado para la solución de estos errores. Evidencia: Descarga de reportes incidentes gestor documental y/o correo electrónico del reporte de incidentes.</t>
  </si>
  <si>
    <t xml:space="preserve">Mesas de articulación de la misional con el líder implementador para buscar soluciones tecnológicas a las incidencias presentadas, así como necesidades y expectativas de registro en las herramientas tecnológicas, formalización del archivo en cuento a nuevas líneas de trabajo o procedimientos en registro y valoración. </t>
  </si>
  <si>
    <t xml:space="preserve">Los líderes de procedimientos reportan cada vez que se requiera mediante bitácora de incidentes los inconvenientes que presenten respecto a la integración entre el gestor documental y las diferentes herramientas tecnológicas con las que cuenta el proceso para consulta o gestión de información. Con el fin de identificar los diferentes errores que se presenten con estas integraciones. En caso de no ser reportada por medio de la bitácora el error presentado es escalado directamente a la mesa de servicios del gestor documental. Evidencia: bitácora de incidentes. </t>
  </si>
  <si>
    <t>El apoyo a procedimiento cada vez que se requiera generar una devolución a ministerio público de un formato único de declaración por faltantes en el mínimo de requisitos, solicita a Gestión Documental la Digitalización del documento y sus soportes con fines probatorios, con el fin de contar con una copia fiel de la información allegada inicialmente a la UNARIV y así proceder con la devolución física de la declaración. En caso de pérdida de documento por Hurto o deterioro se contará en la entidad con una copia digital con la cual se continuará con los trámites necesarios. Evidencia: Correo electrónico</t>
  </si>
  <si>
    <t>Definir los medios, instrumentos y mecanismos por medio de los cuales se tomará la declaración para
decidir sobre la inclusión o no en el Registro Único de Víctimas de las personas que declaran por los
hechos victimizantes estipulados en la Ley 1448 de 2011; resolver los recursos de la vía administrativa y
atender a las solicitudes de ingreso por vía judicial, mediante el establecimiento de criterios para el
análisis de las solicitudes de inscripción; generar insumos para el análisis de información y la gestión del
conocimiento así como administrar la información en el RUV y; decidir sobre el procedimiento
administrativo de revocatoria de la inscripción en el registro a través, de herramientas tecnológicas y el
análisis de elementos probatorios que permitan establecer un ingreso irregular o fraudulento al RUV, con
el fin de garantizar el uso adecuado de los recursos públicos, la confiabilidad en la información del RUV y
que las víctimas tengan acceso a las medidas de asistencia, atención y reparación establecidas, a partir
de la vigencia de la Ley 1448 de 2011 y Decretos Ley Étnicos y lo promulgado por la Ley 2078 de 2021.</t>
  </si>
  <si>
    <t>Distribuir los Formatos Únicos de Declaración -FUD a las oficinas del Ministerio Público y Consulados para recibirlos diligenciados, alistarlos y radicarlos junto la documentación anexa recibida. Así mismo, brindar soporte en la toma de declaración en línea. -Analizar, valorar y decidir sobre las solicitudes de inclusión de Sujetos Colectivos en el Registro Único de Víctimas (RUV). -Analizar la información contenida en las declaraciones de tipo masivo junto con sus documentos anexos, con el fin de resolver las solicitudes de inscripción en el Registro Único de Víctimas (RUV), con base en el estudio de herramientas jurídicas, técnicas y de contexto. -Analizar, valorar y decidir sobre las solicitudes de inclusión de solicitudes tipo individual en el Registro Único de Víctimas. -Tramitar las diferentes órdenes judiciales allegadas a la Subdirección de Valoración y Registro (SVR). -Tramitar en los términos establecidos las solicitudes de actualización de información en el RUV, de las personas que se encuentran incluidas en el Registro Único de Víctimas. -Atender a las solicitudes de información, resolver los recursos y revocatorias interpuestos por las víctimas. -Tramitar las actuaciones administrativas correspondientes a presuntas víctimas que hayan ingresado al Registro Único de Victimas de manera engañosa, fraudulenta o que no ostente la calidad de víctima. -Generar documentos robustos, boletines, notas y otros productos a demanda que aporten al conocimiento, analítica y memoria institucional, asociada a los diferentes procesos misionales de la Unidad para las Víctimas</t>
  </si>
  <si>
    <t xml:space="preserve">ante las victimas y la entidad por alteración y difusión no autorizada de información que reposa en herramientas de gestión o activos físicos de información, </t>
  </si>
  <si>
    <t xml:space="preserve"> debido a una administración inadecuada de perfiles de acceso a modificación o consulta o realizar modificaciones sin el conocimiento de los procedimientos establecidos.</t>
  </si>
  <si>
    <t>Posibilidad de pérdida reputacional ante las victimas y la entidad por alteración y difusión no autorizada de información que reposa en herramientas de gestión o activos físicos de información,   debido a una administración inadecuada de perfiles de acceso a modificación o consulta o realizar modificaciones sin el conocimiento de los procedimientos establecidos.</t>
  </si>
  <si>
    <t>TI-SIF-007
TI-SIF-018
TI-SIF-019
TI-SIF-020
GR-VIJ-009
GR-ARA-001
GR-ARA-002
GR-DEV-002
GR-DIS-004
GR-DIS-009
GR-DIS-014
GR-DIS-015
GR-DIS-016
GR-GDE-003
GR-GDE-004
GR-LDR-002
GR-REG-001
GR-REG-006
GR-REG-010
GR-REG-017
GR-REG-018
GR-TL2-001
GR-TL2-003
GR-TL2-007
GR-TLI-009
GR-TLI-010
GR-TLI-011
GR-TLI-014
GR-TLI-015
GR-VIA-010
GR-VIA-011
GR-VIA-012
GR-VIA-013
GR-VIA-016
GR-VIA-019
GR-VIA-023
GR-VIA-024
GR-VIA-025
GR-VIA-026
GR-VIA-027
GR-VIA-028
GR-VIA-030
GR-VIA-031
GR-VIA-032
GR-VIA-033
GR-VIA-034
GR-VIA-035
GR-VIA-036
GR-VALI-002
GR-VALI-007
GR-VALI-011
GR-VALI-014
GR-VALI-015
GR-VALI-016
GR-VALI-027
GR-VALI-049
GR-VALI-028
GR-VALI-045
GR-VALI-047
GR-VALC-006
GR-VALC-014
GR-VALC-007
GR-VALC-012
GR-VALC-013
GR-OBS-010
GR-VALM-001
GR-VALM-004
GR-VALM-005
GR-VALM-009
GR-VALM-010
GR-EXC-001
GR-EXC-008
GR-EXC-010
GR-EXC-011
GR-EXC-012
GR-EXC-013
GR-EXC-015
GR-EXC-017
GR-EXC-018
GR-EXC-019
GR-EXC-026
GR-EXC-028
GR-EXC-031
GR-EXC-033
GR-EXC-034
GR-NOV-001
GR-NOV-006
GR-NOV-007
GR-NOV-010
GR-NOV-013
GR-NOV-017
GR-NOV-020
GR-NOV-021
GR-NOV-022
GR-VIJ-01
GR-VIJ-010
GR-VIJ-011
GR-VIJ-02
GR-VIA-022
GR-VIJ-03
GR-OBS-012
GR-OBS-013
GR-ARH-001
GR-ARH-002
TI-SIF-017
GR-OBS-002</t>
  </si>
  <si>
    <r>
      <t>El Agente General del Procedimiento de Gestión de la Declaración y/o a quien se delegue, realiza la actividad de forma diaria de registro y recepción de la documentación en el archivo Excel "Formato Base Inicial y Formato Recepción", donde se registra información relacionada con la recepción y la documentación que ingresa para su trámite de cada declaración. En caso de identificar inconvenientes en la documentación se procede a remitir correo con lo identificado a ministerio público.</t>
    </r>
    <r>
      <rPr>
        <b/>
        <sz val="11"/>
        <rFont val="Calibri"/>
        <family val="2"/>
      </rPr>
      <t xml:space="preserve">
Evidencia:</t>
    </r>
    <r>
      <rPr>
        <sz val="11"/>
        <rFont val="Calibri"/>
        <family val="2"/>
      </rPr>
      <t xml:space="preserve"> Archivo de Excel Formato Base Inicial y Formato Recepción y/o envió de correo de notificación sobre los hallazgos.</t>
    </r>
    <r>
      <rPr>
        <b/>
        <sz val="11"/>
        <rFont val="Calibri"/>
        <family val="2"/>
      </rPr>
      <t xml:space="preserve">
(A.6.8, A.6.8, A.18.2.2, A.5.36)</t>
    </r>
  </si>
  <si>
    <r>
      <t>El enlace del SIG de registro y valoración articula con la oficina de tecnologías de la información el desarrollo de una sensibilización en temas de seguridad de la información por medio de capacitaciones o material informativo, esto con el fin de que todos los colaboradores conozcan y se sensibilicen frente al manejo de la información con la que cuenta el proceso y los riesgos a los que se encuentra sujeto el mismo</t>
    </r>
    <r>
      <rPr>
        <b/>
        <sz val="11"/>
        <rFont val="Calibri"/>
        <family val="2"/>
      </rPr>
      <t xml:space="preserve">
Evidencia: </t>
    </r>
    <r>
      <rPr>
        <sz val="11"/>
        <rFont val="Calibri"/>
        <family val="2"/>
      </rPr>
      <t>acta de reunión de los espacios de sesión y/o material divulga, en caso de no realice los espacios de socialización se genera un correo o documento que indique que no se presentó en el periodo.</t>
    </r>
    <r>
      <rPr>
        <b/>
        <sz val="11"/>
        <rFont val="Calibri"/>
        <family val="2"/>
      </rPr>
      <t xml:space="preserve">
(A.6.3)</t>
    </r>
  </si>
  <si>
    <t>Enlace SIG del Proceso registro y valoración o designado por el líder del Proceso</t>
  </si>
  <si>
    <r>
      <t>El líder del procedimiento y/o a quien se delegue, reporta de manera mensual por medio de aplicativo las actualizaciones de información RUV, informan sobre los requerimientos o solicitudes atendidas por medio de aplicativo ARANDA, esto con el fin de monitorear constantemente las solicitudes de actualizaciones de información en el RUV que se presentan en el registro. Esto aplica para las solicitudes que se registren por medio de este aplicativo.  En caso de encontrar tipologías de solicitudes nuevas, se realizará mesa de trabajo para identificar ruta de envió o generación de nueva tipología.</t>
    </r>
    <r>
      <rPr>
        <b/>
        <sz val="11"/>
        <rFont val="Calibri"/>
        <family val="2"/>
      </rPr>
      <t xml:space="preserve">
Evidencia:</t>
    </r>
    <r>
      <rPr>
        <sz val="11"/>
        <rFont val="Calibri"/>
        <family val="2"/>
      </rPr>
      <t xml:space="preserve"> Reporte mensual de los Ticket gestionados por ARANDA y/o acta de reunión.</t>
    </r>
    <r>
      <rPr>
        <b/>
        <sz val="11"/>
        <rFont val="Calibri"/>
        <family val="2"/>
      </rPr>
      <t xml:space="preserve">
(A.6.8, A.6.8, A.18.2.2, A.5.36)</t>
    </r>
  </si>
  <si>
    <r>
      <t>El Líder de cada procedimiento y/o a quien se delegue, cada vez que se requiera cargar la data de producción en la carpeta de SharePoint y/o OneDrive designada para el resguardo, para llevar la trazabilidad de los usuarios que cargue, modifican y eliminan, esto con el fin de tener un control relacionado con quien tiene a cargo la información del proceso y los tiempos que la tiene a su cargo.
En caso de requerir permisos en SharePoint se realiza la solicitud cada equipo de trabajo a la Oficina de Tecnologías y de Información -OTI.</t>
    </r>
    <r>
      <rPr>
        <b/>
        <sz val="11"/>
        <rFont val="Calibri"/>
        <family val="2"/>
      </rPr>
      <t xml:space="preserve">
Evidencia: </t>
    </r>
    <r>
      <rPr>
        <sz val="11"/>
        <rFont val="Calibri"/>
        <family val="2"/>
      </rPr>
      <t>Data de producción por cada procedimiento y/o correo de solicitud de accesos a las carpetas de SharePoint.</t>
    </r>
    <r>
      <rPr>
        <b/>
        <sz val="11"/>
        <rFont val="Calibri"/>
        <family val="2"/>
      </rPr>
      <t xml:space="preserve">
(A.8.13)</t>
    </r>
  </si>
  <si>
    <r>
      <t>El equipo de apoyo procedimiento gestión de la declaración brinda apoyo técnico a los funcionarios del Ministerio público o consulados en cuanto al uso adecuado de la herramienta de toma en línea, este acompañamiento se realiza por medio telefónico, correo electrónico, de atención inmediata. en caso de no poder contactar por alguno de estos medios, la entidad dispone de material informativo para que se realice la toma de declaración en línea de manera adecuada y se informara de estos a la oficina que solicite asistencia.</t>
    </r>
    <r>
      <rPr>
        <b/>
        <sz val="11"/>
        <rFont val="Calibri"/>
        <family val="2"/>
      </rPr>
      <t xml:space="preserve">
Evidencia: </t>
    </r>
    <r>
      <rPr>
        <sz val="11"/>
        <rFont val="Calibri"/>
        <family val="2"/>
      </rPr>
      <t>Correos Electrónicos, registro Formato seguimiento soporte en línea.</t>
    </r>
    <r>
      <rPr>
        <b/>
        <sz val="11"/>
        <rFont val="Calibri"/>
        <family val="2"/>
      </rPr>
      <t xml:space="preserve">
(A.6.3)</t>
    </r>
  </si>
  <si>
    <t>Relación con el Ciudadano</t>
  </si>
  <si>
    <t>Brindar atención y orientación a través de los canales presencial, notificaciones, telefónico, virtual y escrito a la población víctima y no víctima, organismos de control, entidades e instituciones del orden nacional y territorial a través del diseño, implementación y control de estrategias necesarias para el trámite de las solicitudes y requerimientos recibidos, durante la vigencia de la ley de víctimas</t>
  </si>
  <si>
    <t>Garantizar la atención a las víctimas por medio de los canales dispuestos por la Unidad: presencial, telefónico, virtual y escrito.
Diseñar estrategias de atención y optimización de la oferta de trámites y servicios para las víctimas de forma virtual y presencial, así como, mejora continua de los procesos relacionados con la atención.
Atender los requerimientos de los ciudadanos tomando como reférente los procesos o procedimientos y los protocolos establecidos por la entidad.
Garantizar la atención de las víctimas en los Centros Regionales y los puntos de atención</t>
  </si>
  <si>
    <t>ante las partes interesadas, por no brindar atención y orientación o no hacerlo de manera adecuada a través de los canales de  atención dispuestos por la entidad</t>
  </si>
  <si>
    <t>debido a cambios frecuentes de lineamientos, indisponibilidad de los canales de atención, desactualización de información o gestión inadecuada de los recursos tecnológicos e informáticos, incumplimientos  en los tiempos de respuesta establecidos por parte de los procesos misionales y de apoyo.</t>
  </si>
  <si>
    <t xml:space="preserve">
Posibilidad de pérdida reputaciona ante las partes interesadas, por no brindar atención y orientación o no hacerlo de manera adecuada a través de los canales de  atención dispuestos por la entidad</t>
  </si>
  <si>
    <t>Los profesionales designados del Grupo de Servicio al ciudadano encargados de la modalidad de atencion escrita, remiten diariamente a través de correo electrónico los reportes del estado de cumplimiento de los insumos solicitados para la emisión de las respuestas con el fin de generar alertas frente al cumplimiento  a los procesos misionales. En caso de no entregar los insumos, se realizan mesas de trabajo con los responsables para conocer las razones por las cuales no se reciben los insumos en términos y concertar la fecha de entrega. Como evidencia quedan correos electrónicos remitidos y actas de reunión</t>
  </si>
  <si>
    <t>Se define realizar Planes de Acción tendientes a fortalecer los controles actuales y evitar la materialización del riesgo.</t>
  </si>
  <si>
    <t xml:space="preserve">Los profesionales designados de Servicio al ciudadano encargadas del canal escrito, realizan envío semanal de semáforo de términos sobre la entrega de insumos de respuesta a las diferentes áreas misionales y direcciones territoriales.
</t>
  </si>
  <si>
    <t>El profesional responsable del canal escrito</t>
  </si>
  <si>
    <t>Los profesionales designados del Grupo de Servicio al ciudadano encargadas de las diferentes modalidades de atención (presencial, escrito, telefonico y virtual), cada vez que  identifican errores en la captura o análisis de información generan correctivos (llamados de atención, refuerzos en formación, evaluaciones, calibraciones) a los colaboradores encargados de la atención a las víctimas, con el fin de disminuir los errores de captura de la información.  En caso que se reincida los errores se realiza acompañamiento por parte de los formadores del operador con el fin de resolver las dudas que se presenten. Como evidencia quedan evaluaciones, actas, llamados de atención.</t>
  </si>
  <si>
    <t>Los profesionales designados del Grupo de Servicio al ciudadano encargadas de las diferentes modalidades de atención (presencial, escrito, telefónico y virtual), mensualmente remiten a los procesos misionales correo electrónico frente al resultado del seguimiento realizado a las recurrencias identificadas,  con el fin de generar alertas a los procesos frente a la actualización y respuesta a las solicitudes. En caso de que las recurrencias identificadas continúen se reiteraran las alertas emitidas, como evidencia queda correo electrónico entregado a las misionales</t>
  </si>
  <si>
    <t>Los profesionales designados al ciudadano encargadas del canal escrito, realizan seguimiento diario a las direcciones territoriales sobre la solicitud y entrega oportuna de insumos para dar respuesta a los diferentes PQR.</t>
  </si>
  <si>
    <t>Los profesionales designados de La Subdirección de Asistencia y Atención Humanitaria y las Direcciones Territoriales reportarán cada vez que se requiera a la mesa de servicios tecnológicos en caso de tener indisponibilidad de servicio de los aplicativos, a través de la herramienta ARANDA de mesa de servicio de la Oficina de Tecnología de la información, en caso de no gestionarse la solicitud emitida se reitera mediante correo electrónico a la mesa de servicios tecnológicos, como evidencia tiquetes de mesa de servicio y/o correos de reiteración.</t>
  </si>
  <si>
    <t>Notificar las Actuaciones Administrativas emitidas por la entidad a los ciudadanos, víctimas, representantes, apoderados o, a las personas debidamente autorizadas.</t>
  </si>
  <si>
    <t>Ante las víctimas por el incumplimiento en los términos de la notificación de las actuaciones administrativas</t>
  </si>
  <si>
    <t>A causa de la (i)falta de datos de contacto necesarios para el desarrollo del trámite de notificación  lo cual impide realizar la citación y  entrega de la notificación de las actuaciones administrativas, (ii)capacidad operativa insuficiente y/o cambio de operador en el grupo de gestión administrativa y documental para notificar las actuaciones administrativas, (iii)incidencias y fase de estabilización por cambio de sistema de gestor documental.</t>
  </si>
  <si>
    <t>Posibilidad de pérdida reputacional ante las víctimas por el incumplimiento en los términos de la notificación de las actuaciones administrativas</t>
  </si>
  <si>
    <t>Los profesionales designados del Grupo de Servicio al Ciudadano (Linea Notificaciones) encargados de la notificación de actuaciones administrativas cuentan con un protocolo que define los cruces a realizar diariamente en el modelo de datos de contacto o ubicación dispuesto por la Red Nacional De Información. Cuando no se cuenta con datos de contacto (teléfono, correo electrónico y/o dirección de residencia, departamento y municipio) para hacer efectiva la Notificación Personal, se procede la Notificación por aviso en los PAV, CRAV, Pagina Web de la Unidad (Ley 1437 de 2011 - artículo 69. Notificación por aviso.)   Como evidencia se cuenta con correos con el resultado de los cruces realizados.</t>
  </si>
  <si>
    <t xml:space="preserve">Los profesionales designados del Grupo de Servicio al Ciudadano (Linea Notificaciones)  encargadas de la notificación de actuaciones administrativas planean y  realizan mensualmente  estrategias con diferentes grupos de valor en el marco de notificación sin limites como  notificación personal, notificación por correo electrónico y notificación subsidiaria con el fin  de dar cumplimiento a  los términos de Ley. </t>
  </si>
  <si>
    <t>El profesional responsable de la línea de acción de Notificaciones de Actuaciones Administrativas</t>
  </si>
  <si>
    <t xml:space="preserve">
Los profesionales designados del Grupo de Servicio al Ciudadano (Linea Notificaciones) quincenalmente utilizan la herramienta del tablero de control donde visualizan los datos estadísticos que permiten el diseño de estrategias para cumplir con los tiempos establecidos en la ley para las notificaciones. En caso caso de incumplimiento de los términos se evaluaran nuevas estrategias que permitan realizar las notificaciones fuera de términos. Como evidencia quedan los informes de tablero de control. 
</t>
  </si>
  <si>
    <t>Articular estrategias relacionadas con la protección de datos personales y confidencialidad de la información de las víctimas.</t>
  </si>
  <si>
    <t xml:space="preserve">Uso inadecuado de la información </t>
  </si>
  <si>
    <t xml:space="preserve">por parte de los funcionarios, contratistas  u operadores </t>
  </si>
  <si>
    <t>que brindan atención y orientación a las víctimas.</t>
  </si>
  <si>
    <t>con el objetivo de obtener un beneficio económico</t>
  </si>
  <si>
    <t>Uso inadecuado de la información con el objetivo de obtener un beneficio económico por parte de los funcionarios, contratistas  u operadores que brindan atención y orientación a las víctimas.</t>
  </si>
  <si>
    <t>El personal de apoyo del Grupo de Servicio al Ciudadano encargados de las diferentes modalidades de atención (presencial, escrito, telefónico y virtual), suscriben el "Acuerdo de Confidencialidad de Usuarios de Herramientas Tecnológicas o Información de la Unidad para la Atención y Reparación Integral A Las Víctimas", cada vez que se solicitan usuarios de las herramientas. Con el objetivo de dar cumplimento a las políticas de seguridad de la información de la Unidad, es importante que los funcionarios y contratistas conozcan las implicaciones que se pueden presentar por el uso inadecuado de la información en aras de obtener un beneficio económico por la atención y orientación a las víctimas. De lo contrario no se asignarán los usuarios. En caso de que se venza el acuerdo, el usuario es deshabilitado. Como evidencias se cuenta con los acuerdos de confidencialidad suscritos por cada herramienta.</t>
  </si>
  <si>
    <t>El profesional designado del Grupo Servicio al Ciudadano encargados de los canales de atención generan notas mensuales informativas de sensibilización y ética para un uso adecuado e la información en los canales de la Unidad.</t>
  </si>
  <si>
    <t>Profesionales responsables de línea conceptual del Grupo de Servicio al Ciudadano</t>
  </si>
  <si>
    <t>El funcionario designado por la Subdirección de Asistencia y Atención Humanitaria a través de la línea de acción administración y gestión de sistemas de información realizan la inactivación de usuarios cuando haya desvinculación laboral y/o contractual, o bloqueo de las credenciales cuando se presente interrupción en las actividades laborales a partir de la solicitud de los canales de atención y de acuerdo con los lineamientos emitidos por el proceso de gestión de la información, Con el objetivo de dar cumplimento a las políticas de seguridad de la información de la unidad, en el caso de identificar usuarios activos se realizara la correspondiente inactivación y se notificara al coordinador del Grupo de Servicio al Ciudadano la novedad, queda como evidencia el correo con la solicitud de inactivación o bloqueo.</t>
  </si>
  <si>
    <t>El funcionario designado por la Subdirección de Asistencia y Atención Humanitaria a través de la línea de acción administración y gestión de sistemas de información de acuerdo con la solicitud de los responsables de las líneas de acción, verifica si las personas reportadas acceden a los aplicativos en horarios diferentes a los autorizados de acuerdo con los tiempos establecidos para la atención Con el objetivo de identificar si el personal esta haciendo uso adecuado de los aplicativos de la unidad, dando cumplimento a las políticas de seguridad de la información de la unidad. En el caso de identificar accesos no autorizados, se  reporta la novedad a los responsables que realizaron la solicitud, los cuales realizaran las verificaciones de los casos que corresponda.
Queda como evidencias  los correos de solicitud de verificación.</t>
  </si>
  <si>
    <t>Tramitar y elaborar la respuesta a peticiones quejas, reclamos y consultas interpuestos por los ciudadanos, víctimas, entidades y organismos de control.
Registrar las solicitudes e informar a la población víctima sobre los trámites y servicios de la Unidad, a través del canal presencial, con el fin de lograr el acceso a la oferta institucional de la población víctima.
Registrar información y socializar los trámites, campañas y servicios de la Unidad a través del canal telefónico y virtual, con el fin de orientar y lograr el acceso de la población víctima a la información referente a sus procesos o información de la entidad
Notificar las Actuaciones Administrativas emitidas por la entidad a los ciudadanos, víctimas, presentantes, apoderados o, a las personas debidamente autorizadas.
Analizar la viabilidad, verificar el cumplimiento del procedimiento y realizar la gestión correspondiente para el desarrollo de las estrategias complementarias para la atención y orientación.</t>
  </si>
  <si>
    <t>Personas inescrupolosas quieren obtener lucro economico por la información de victimas que reposa en los diferentes aplicativos de la Entidad.</t>
  </si>
  <si>
    <t>TI-SIF-005
TI-SIF-014
TI-SIF-015
TI-SIF-001
TI-SIF-030
TI-SIF-037
SC-BDD-008
SC-SA-012
SC-ARH-001
SC-ARH-002
SC-SA-012
TI-SIF-005
TI-SIF-014
TI-SIF-015
TI-SIF-001
SC-BDD-008
SC-SA-012
SC-SA-012
TI-SIF-005
SC-SA-012
TI-SIF-014
TI-SIF-015
TI-SIF-030
SC-BDD-008
TI-SIF-005
SC-BDD-008
TI-SIF-030
SC-BDD-008
SC-SA-012
TI-SIF-005
TI-SIF-001
SC-BDD-008
TI-SIF-014
TI-SIF-015
TI-SIF-030
SC-BDD-008
TI-SIF-001
TI-SIF-005
TI-SIF-014
TI-SIF-015
TI-SIF-001
SC-BDD-008
SC-SA-012
TI-SIF-005
TI-SIF-001
SC-BDD-008
SC-SA-012</t>
  </si>
  <si>
    <t>Diarias</t>
  </si>
  <si>
    <r>
      <t xml:space="preserve">El Proceso de Relación con el Ciudadano suscribe un "Acuerdo de Confidencialidad" con cada uno de los funcionarios y/o contratistas y/o operadores del Proceso, cuando se requiere acceder a los Sistemas de información y/o Servicios TI en las que se procesa y/o almacena la información de la Entidad, en caso de contar con el "Acuerdo", no se asignara accesos ni usuarios; para el caso de que se venza el "Acuerdo" el usuario será deshabilitado. 
Este control permite dar cumplimento a las políticas de seguridad de la información definidas por la entidad, por lo que es importante indicarle a los funcionarios y/o contratistas y/o operadores del Proceso las implicaciones que se pueden presentar por el uso inadecuado de la información en aras de obtener un beneficio económico por la atención y orientación a las víctimas. 
</t>
    </r>
    <r>
      <rPr>
        <b/>
        <sz val="11"/>
        <rFont val="Calibri"/>
        <family val="2"/>
      </rPr>
      <t xml:space="preserve">Evidencia: </t>
    </r>
    <r>
      <rPr>
        <sz val="11"/>
        <rFont val="Calibri"/>
        <family val="2"/>
      </rPr>
      <t xml:space="preserve">Los Acuerdos de Confidencialidad suscritos por el proceso de Relación con el Ciudadano y/o reporte de dicho registro.
</t>
    </r>
    <r>
      <rPr>
        <b/>
        <sz val="11"/>
        <rFont val="Calibri"/>
        <family val="2"/>
      </rPr>
      <t>(A.6.6)</t>
    </r>
  </si>
  <si>
    <r>
      <t xml:space="preserve">El Proceso de Relación con el Ciudadano reportará cualquier evento y/o incidente de Seguridad que se presente en el proceso y que afecte la confidencialidad de la información de las victimas.
</t>
    </r>
    <r>
      <rPr>
        <b/>
        <sz val="11"/>
        <rFont val="Calibri"/>
        <family val="2"/>
      </rPr>
      <t>Evidencia:</t>
    </r>
    <r>
      <rPr>
        <sz val="11"/>
        <rFont val="Calibri"/>
        <family val="2"/>
      </rPr>
      <t xml:space="preserve"> Correos de notifciación del evento y/o incidente de segrudiad, en caso de que no se presente se genera un correo al lider del proceso indicando que en la vigencia no se presento eventos y/o incidnetes de seguridad de la información.
</t>
    </r>
    <r>
      <rPr>
        <b/>
        <sz val="11"/>
        <rFont val="Calibri"/>
        <family val="2"/>
      </rPr>
      <t>(A.6.8)</t>
    </r>
  </si>
  <si>
    <t>Enlace SIG del Proceso de Relación con el Ciudadano o designado por el líder del Proceso.</t>
  </si>
  <si>
    <r>
      <t xml:space="preserve">El Proceso de Relación con el Ciudadano de acuerdo a las solicitudes generadas por sospecha de fuga de información, se procede a realizar una actividad de auditoria para validar que usuarios del Sistema de Gestión de victimas (SGV) estan ingresando en horario no permitido, esta actividad se realiza por demanda.
</t>
    </r>
    <r>
      <rPr>
        <b/>
        <sz val="11"/>
        <rFont val="Calibri"/>
        <family val="2"/>
      </rPr>
      <t>Evidencia:</t>
    </r>
    <r>
      <rPr>
        <sz val="11"/>
        <rFont val="Calibri"/>
        <family val="2"/>
      </rPr>
      <t xml:space="preserve"> Correo de sospecha de fuga de información y/o correo de solicitud de eventos efectados en el periodo.
</t>
    </r>
    <r>
      <rPr>
        <b/>
        <sz val="11"/>
        <rFont val="Calibri"/>
        <family val="2"/>
      </rPr>
      <t>(A.5.15, A.5.33, A.6.8)</t>
    </r>
  </si>
  <si>
    <r>
      <t xml:space="preserve">Las personas de Servicio al Ciudadano encargadas de los canales de atención generan notas informativas de sensibilización de los temas de seguridad y privacidad de la información a los usuarios de los diferentes canales de atención. 
</t>
    </r>
    <r>
      <rPr>
        <b/>
        <sz val="11"/>
        <rFont val="Calibri"/>
        <family val="2"/>
      </rPr>
      <t>Evidencia:</t>
    </r>
    <r>
      <rPr>
        <sz val="11"/>
        <rFont val="Calibri"/>
        <family val="2"/>
      </rPr>
      <t xml:space="preserve"> notas informativa de sensibilización de los temas de seguridad.
</t>
    </r>
    <r>
      <rPr>
        <b/>
        <sz val="11"/>
        <rFont val="Calibri"/>
        <family val="2"/>
      </rPr>
      <t>(A.6.3)</t>
    </r>
  </si>
  <si>
    <r>
      <t xml:space="preserve">El Proceso de Relación con el Ciudadano envia correo a la Subdirección de Asistencia y Atención Humanitaria solicitando reporte de usuarios inactivos del periodo a reportar (gestionado) de los Sistemas de Información relacionados al Proceso.
</t>
    </r>
    <r>
      <rPr>
        <b/>
        <sz val="11"/>
        <rFont val="Calibri"/>
        <family val="2"/>
      </rPr>
      <t>Evidencia:</t>
    </r>
    <r>
      <rPr>
        <sz val="11"/>
        <rFont val="Calibri"/>
        <family val="2"/>
      </rPr>
      <t xml:space="preserve"> Correo de solcitud del reporte de inactivación y respuesta de  la Subdirección de Asistencia Humanitaria.
</t>
    </r>
    <r>
      <rPr>
        <b/>
        <sz val="11"/>
        <rFont val="Calibri"/>
        <family val="2"/>
      </rPr>
      <t>(A.5.15, A.5.16, A.5.17, A.5.18, 8.3, 8.26)</t>
    </r>
  </si>
  <si>
    <r>
      <t xml:space="preserve">El Proceso de de Relación con el Ciudadano asistirá y participará en las capacitaciones brindadas por la Oficina de Tecnología de Información (OTI) cada vez que se programen y el enlace SIG socializar la información del Sistema de Gestión de Seguridad de la Información a los funcionarios, contratistas y operadores del proceso cada vez que la Oficina de Tecnologia de la Información (OTI) las publique.
</t>
    </r>
    <r>
      <rPr>
        <b/>
        <sz val="11"/>
        <rFont val="Calibri"/>
        <family val="2"/>
      </rPr>
      <t>Evidencia:</t>
    </r>
    <r>
      <rPr>
        <sz val="11"/>
        <rFont val="Calibri"/>
        <family val="2"/>
      </rPr>
      <t xml:space="preserve"> Correo electrónico replicados por el enlace del proceso para participar en las charlas de seguridad de la información, socialización de información del Sistema de Gestión de Seguridad de la Información y listas de asistencias a las charlas.
</t>
    </r>
    <r>
      <rPr>
        <b/>
        <sz val="11"/>
        <rFont val="Calibri"/>
        <family val="2"/>
      </rPr>
      <t>(A.6.3)</t>
    </r>
  </si>
  <si>
    <t>Reparación Integral</t>
  </si>
  <si>
    <t>Contribuir con la reparación integral de las víctimas, individuales o colectivas, incluidas en el Registro Único de Víctimas por medio de la implementación de acciones dirigidas a garantizar el acceso a las medidas de satisfacción, restitución, rehabilitación, garantías de no repetición e indemnización, en cumplimiento de lo establecido en la Ley 1448 de 2011, Ley 2078 de 2021, los Decretos Ley étnicos 4633, 4634 y 4635 de 2011 incluyendo la normatividad particular desarrollada en el marco de la Política Pública de atención, asistencia y reparación integral.</t>
  </si>
  <si>
    <t>Participar en las diligencias de alistamiento y recepción de bienes en colaboración con la Fiscalía General de la Nación, así como coordinar y llevar a cabo las diligencias de inspección pertinentes que contribuyan a su eficaz administración.</t>
  </si>
  <si>
    <t>Posibilidad de pérdida económica</t>
  </si>
  <si>
    <t>por la pérdida de la información registrada durante las diligencias de alistamiento, recepción e inspección</t>
  </si>
  <si>
    <t>debido a la demora en la entrega de los informes de alistamiento, recepción e inspección, a la no carga de la información correspondiente al alistamiento, recepción o inspección de los bienes en el sistema de información establecido por el FRV, y a la alta rotación de personal, que incide en la pérdida de información.</t>
  </si>
  <si>
    <t>Posibilidad de pérdida económica debido a la demora en la entrega de los informes de alistamiento, recepción e inspección, a la no carga de la información correspondiente al alistamiento, recepción o inspección de los bienes en el sistema de información establecido por el FRV, y a la alta rotación de personal, que incide en la pérdida de información.</t>
  </si>
  <si>
    <t>El personal designado por el FRV, cada vez que se lleve a cabo una diligencia de alistamiento, recepción y/o inspección, elaborará el informe correspondiente de acuerdo con los lineamientos establecidos por el FRV. En dicho informe se incluirán el aporte técnico y la información captada durante la diligencia, y se procederá a cargar el informe en el sistema de información establecido por el FRV. Como evidencia del alistamiento, se contará con el informe remitido a la OAJ y la versión final del informe enviado a Magistratura; en el caso de la recepción e inspección, se tendrá el informe aprobado y cargado en el sistema de información del FRV. En caso de no contar con la información requerida, se generarán las alertas correspondientes para la elaboración de los informes.</t>
  </si>
  <si>
    <t>Se define plan de acción para mitigar el riesgo residual y la materialización del riesgo.</t>
  </si>
  <si>
    <t>Realizar actividades de capacitación y sensibilización para asegurar que el desarrollo de la comisión de alistamiento, recepción e inspección de los bienes sea efectivo, y que la calidad de la información registrada en los informes correspondientes cumpla con los lineamientos establecidos por el FRV.</t>
  </si>
  <si>
    <t>Coordinador Fondo de Reparación.</t>
  </si>
  <si>
    <t>El responsable designado por el FRV, cada vez que se presente un informe de alistamiento, recepción y/o inspección, procederá a revisarlo con el fin de identificar posibles inconsistencias y formular recomendaciones. En caso de encontrar inconsistencias, el informe será devuelto al responsable de su elaboración para que realice los ajustes o acciones necesarias. Como evidencia quedará registrado el estado de avance de la construcción en la matriz de seguimiento estado elaboración de informes, así como la aprobación del informe de alistamiento, recepción e inspección del bien y su ruta de ubicación.</t>
  </si>
  <si>
    <t>Diseñar e implementar los procesos de enajenación de los bienes bajo su responsabilidad, así como suscribir los convenios, contratos y demás documentos necesarios para facilitar su comercialización</t>
  </si>
  <si>
    <t>por bienes de difícil comercialización,</t>
  </si>
  <si>
    <t>Debido a la ausencia de oferentes en la compra del bien, ocasionada por la procedencia de los mismos, lo que genera una desventaja en el mercado frente a otros bienes similares que no poseen tales características</t>
  </si>
  <si>
    <t>Posibilidad de pérdida económica y reputacional Debido a la ausencia de oferentes en la compra del bien, ocasionada por la procedencia de los mismos, lo que genera una desventaja en el mercado frente a otros bienes similares que no poseen tales características</t>
  </si>
  <si>
    <t>El Líder de Comercialización de Bienes del FRV presenta al Comité de Recomendación de Enajenaciones y/o Disposición de Activos del FRV los predios saneados que están sujetos a iniciar el proceso de comercialización, para su validación. Si el comité no valida el inicio del proceso, se realizarán los ajustes necesarios en la etapa de saneamiento, conforme a las indicaciones del comité, y se presentará nuevamente. En caso de validación, se iniciará el proceso de comercialización de acuerdo con la metodología establecida por el comité. Como evidencia, contamos con los informes de saneamiento y las actas de las reuniones del Comité de Recomendación de Enajenación.</t>
  </si>
  <si>
    <t>El FRV revisará, elaborará y/o actualizará los documentos necesarios para la comercialización de los bienes administrados por el FRV.</t>
  </si>
  <si>
    <t>El responsable designado del FRV realiza un seguimiento trimestral de las actividades relacionadas con los bienes que están en proceso de comercialización a través de CISA (Central de Inversiones S.A.), con el objetivo de validar el avance del proceso, identificar posibles dificultades y formular recomendaciones para la comercialización, en caso de ser necesario. Como evidencia, se mantiene un registro detallado del seguimiento de las actividades de comercialización.</t>
  </si>
  <si>
    <t xml:space="preserve"> </t>
  </si>
  <si>
    <t>Administrar los bienes muebles e inmuebles, de acuerdo con las condiciones y tipificación del bien.</t>
  </si>
  <si>
    <t>Recibir dádivas</t>
  </si>
  <si>
    <t>con el fin de manipular los resultados de la inspección sobre el estado real de un bien administrado por el FRV</t>
  </si>
  <si>
    <t>sobre el estado real de un bien administrado por el FRV</t>
  </si>
  <si>
    <t>para favorecer a un tercero.</t>
  </si>
  <si>
    <t>Recibir dádivas con el fin de manipular los resultados de la inspección sobre el estado real de un bien administrado por el FRV sobre el estado real de un bien administrado por el FRV para favorecer a un tercero.</t>
  </si>
  <si>
    <t>El responsable designado del FRV realiza visitas aleatorias a una muestra representativa de los bienes muebles e inmuebles administrados, con el objetivo de validar el estado real de los bienes según lo registrado en el sistema de información del FRV y los últimos informes de inspección realizados. En caso de identificar inconsistencias en la información, se notificará a la coordinación del FRV para que se inicien las validaciones correspondientes. Como evidencia, se generará un informe de visita.</t>
  </si>
  <si>
    <t>Solicitar de manera trimestral el reporte del log de auditoría de la herramienta de administración de bienes del FRV, con el objetivo de verificar que los administradores estén realizando las actualizaciones y registrando las gestiones correspondientes de los bienes durante ese periodo, con el fin de generar alertas en caso de ser necesario.</t>
  </si>
  <si>
    <t>El Líder de Plantación remite mensualmente el informe de la plantación, con el objetivo de mantener la información actualizada. Además, el equipo BAAF NN realiza un seguimiento semanal de las actividades ejecutadas, entregando esta información al equipo contable y financiero del FRV, así como al asesor de plantaciones, quien efectúa visitas programadas a las plantaciones para validar el cumplimiento de las tareas y la veracidad de la información reportada. Como evidencia, se cuenta con los reportes mensuales de las plantaciones, los informes de visita del asesor de plantaciones y los reportes semanales correspondientes a las actividades realizadas.</t>
  </si>
  <si>
    <t>Realizar la liquidación y pago de indemnizaciones a víctimas por vía judicial en el desarrollo del proceso de Justicia y Paz.</t>
  </si>
  <si>
    <t>Inclusión indebida en el acto administrativo que da cumplimiento a los fallos proferidos por las Salas de Justicia y Paz,</t>
  </si>
  <si>
    <t>de personas que no tengan la calidad de víctimas,</t>
  </si>
  <si>
    <t>con el objetivo de obtener algún beneficio</t>
  </si>
  <si>
    <t>particular y/o de un tercero.</t>
  </si>
  <si>
    <t>Inclusión indebida en el acto administrativo que da cumplimiento a los fallos proferidos por las Salas de Justicia y Paz, de personas que no tengan la calidad de víctimas, con el objetivo de obtener algún beneficio particular y/o de un tercero.</t>
  </si>
  <si>
    <t>El personal designado del equipo jurídico del FRV-sentencias, envía por correo electrónico al líder del equipo jurídico del FRV o a la persona que este designe el proyecto de resolución mediante el cual se ordena el pago de las indemnizaciones a favor de las víctimas. El propósito de este envío es que se revise en comparación con la sentencia que reconoce dichas indemnizaciones y para que se emita su visto bueno de aprobación. En caso de identificar inconsistencias, el proyecto será devuelto por correo electrónico al profesional correspondiente para que realice los ajustes pertinentes. Como evidencia, se cuenta con los correos electrónicos y el documento con el visto bueno.</t>
  </si>
  <si>
    <t>Revisar y validar, con el fin de actualizar y/o crear en el SIG los documentos necesarios para el desarrollo de las actividades de liquidación y pago de sentencias judiciales, con el objetivo de fortalecer los controles del procedimiento.</t>
  </si>
  <si>
    <t>El personal designado del Equipo de Gestión de la Información – Sistemas de Información realiza el cruce de datos con la Registraduría Nacional del Estado Civil y otros sistemas de información de la entidad, con el fin de corroborar los datos de identificación, como la cédula de ciudadanía, nombres, apellidos, vigencia de la víctima, género y demás información relevante que permita una identificación precisa. Este proceso es necesario para realizar el cargue de la información correspondiente a los pagos de indemnización judicial ordenados en resolución en el marco de Justicia y Paz, mediante la creación de los casos en la herramienta Indemniza. En caso de encontrarse inconsistencias, se procede a realizar los ajustes correspondientes en la información. Como evidencia, se cuentan con los correos electrónicos con el archivo Excel de Creación del Proceso Financiero SIIF, la resolución actualizada y los casos creados en Indemniza.</t>
  </si>
  <si>
    <t>El personal designado por el FRV realiza la validación de los giros reintegrados con el objetivo de identificar cuáles han sido cobrados. En caso de que algún giro no haya sido cobrado, se procederá a su reprogramación. Como evidencia, se cuenta con el correo electrónico que incluye la base de datos actualizada del histórico de pagos, donde se identifican los giros a reprogramar o aquellos que deben constituirse como acreedores varios sujetos a devolución.</t>
  </si>
  <si>
    <t>Administrar y/o comercializar los bienes muebles e inmuebles, de acuerdo con las condiciones y tipificación del bien</t>
  </si>
  <si>
    <t>Sustracción, perdida, favorecimiento, direccionamiento, disminución o deficiente administración y/o comercialización de los bienes muebles (dinero, títulos judiciales, automóviles, armas, sociedades, etc.), bienes inmuebles y BAAF (Bienes Con Actividades Agropecuarias Y Forestales),</t>
  </si>
  <si>
    <t>administrados por el FRV</t>
  </si>
  <si>
    <t>por acción u omisión</t>
  </si>
  <si>
    <t>para beneficio privado y/o de terceros.</t>
  </si>
  <si>
    <t>Sustracción, perdida, favorecimiento, direccionamiento, disminución o deficiente administración y/o comercialización de los bienes muebles (dinero, títulos judiciales, automóviles, armas, sociedades, etc.), bienes inmuebles y BAAF (Bienes Con Actividades Agropecuarias Y Forestales), administrados por el FRV por acción u omisión para beneficio privado y/o de terceros.</t>
  </si>
  <si>
    <t>El responsable designado del FRV realiza visitas aleatorias a una muestra representativa de los bienes muebles e inmuebles administrados, con el objetivo de validar el estado real de los bienes según lo registrado en el sistema de información del FRV y los últimos informes de inspección realizados. En caso de identificar inconsistencias en la información, se notificará a la coordinación del FRV para que se inicien las validaciones correspondientes. Como evidencia, se generará un informe de la visita.</t>
  </si>
  <si>
    <t>Si durante el proceso de administración y/o comercialización de los bienes se detecta algún tipo de favorecimiento o direccionamiento (ya sea real, potencial o aparente), el colaborador del FRV deberá informar de inmediato a la coordinación del FRV y declararse impedido para llevar a cabo la tarea asignada.</t>
  </si>
  <si>
    <t>El Líder de Plantación remite mensualmente el informe de la plantación, con el objetivo de mantener la información actualizada. Además, el equipo BAAF NN realiza un seguimiento semanal de las actividades ejecutadas, entregando esta información al equipo contable y financiero del FRV, así como al asesor de plantaciones, quien efectúa visitas programadas a las plantaciones para validar el cumplimiento de las tareas y la veracidad de la información reportada. En caso de identificar inconsistencias en la información, se notificará a la coordinación del FRV para que se inicien las validaciones correspondientes. Como evidencia, se cuenta con los reportes mensuales de las plantaciones, los informes de visita del asesor de plantaciones y los reportes semanales correspondientes a las actividades realizadas.</t>
  </si>
  <si>
    <t>Realizar la formulación del plan integral de reparación colectiva (PIRC).</t>
  </si>
  <si>
    <t>por quejas y reclamos  de los Sujetos Colectivos y/o detección interna de la imposibilidad de continuar con la implementación de los planes integrales de reparación Colectiva (PIRC),</t>
  </si>
  <si>
    <t>por debilidades en la formulación de los Planes integrales de Reparación Colectiva (PIRC) en cuanto a la capacidad instalada, falta de articulación entre los profesionales de reparación colectiva de las Direcciones Territoriales y Nivel Nacional, desconocimiento o no aplicación de los procedimientos de diseño y formulación del PIRC y/o no envío de soportes pertenecientes a estas fases.</t>
  </si>
  <si>
    <t>Posibilidad de pérdida económica y reputacional por debilidades en la formulación de los Planes integrales de Reparación Colectiva (PIRC) en cuanto a la capacidad instalada, falta de articulación entre los profesionales de reparación colectiva de las Direcciones Territoriales y Nivel Nacional, desconocimiento o no aplicación de los procedimientos de diseño y formulación del PIRC y/o no envío de soportes pertenecientes a estas fases.</t>
  </si>
  <si>
    <t>Los profesionales de la Subdirección de Reparación Colectiva a nivel nacional realizan anualmente capacitaciones, inducciones y reinducciones a los profesionales de Reparación Colectiva, tanto a nivel nacional como en territorio, para la planeación, articulación e implementación del Programa. En caso de no ser viable en la fecha designada, se deberá reprogramar la realización de las capacitaciones, inducciones y reinducciones. Como evidencia, quedan las presentaciones y los listados de asistencia.</t>
  </si>
  <si>
    <t>El equipo de planeación y los enlaces nacionales de los equipos de la SRC realizan un monitoreo mensual de los documentos de la fase de formulación, de acuerdo con el plan trazado para cada PIRC. Como evidencia, se cuenta con el correo de seguimiento de las jornadas realizadas en la fase y que están pendientes por evidencia.</t>
  </si>
  <si>
    <t>Enlaces misionales Nivel Nacional de la SRC.</t>
  </si>
  <si>
    <t>La Dirección de Reparación, la DAE, la Subdirección de Reparación Colectiva, y el Grupo de Enfoque Psicosocial y Contribuciones, cada vez que se formula un plan, revisan los contenidos del Plan Integral de Reparación Colectiva (PIRC) – Documento Técnico, previo a su presentación en el Comité Técnico para su viabilización. Si se realizan observaciones, se deben ajustar. Como evidencia, quedan las actas del comité técnico de aprobación del PIRC y los correos electrónicos.</t>
  </si>
  <si>
    <t>Los profesionales de Reparación Colectiva, cada vez que identifican las acciones de los Planes Integrales de Reparación Colectiva (PIRC) que presentan dificultades de tipo técnico, operativo, jurídico o financiero para ser cumplidas, diseñan alternativas según el "Instructivo Plan Mejora para los PIRC", que posteriormente se presentan a los sujetos de reparación colectiva para su validación. Como evidencia, queda el acta de CTJT en la que se valida el ajuste del PIRC, cargada en la herramienta de información dispuesta para este fin.</t>
  </si>
  <si>
    <t>Realizar la implementación del Plan Integral de Reparación Colectiva (PIRC) de competencia de la Unidad.</t>
  </si>
  <si>
    <t>por demandas y acciones judiciales de entes de control, partes interesadas y grupos de valor,</t>
  </si>
  <si>
    <t>debido a la dificultad para evidenciar el avance de la implementación de las medidas del PIRC (Planes Integrales de Reparación Colectiva) tales como: por el  desconocimiento o no aplicación de los procedimientos para evidenciar la implementación y/o el no escalonamiento de los soportes de las medidas, demoras o no realización del cargue de los soportes y la falta de respuesta por parte de las entidades del Sistema Nacional de Atención y Reparación Integral a la Víctimas (SNARIV) de acuerdo a las competencias de éstas para cumplir con los PIRC.</t>
  </si>
  <si>
    <t>Posibilidad de pérdida económica y reputacional debido a la dificultad para evidenciar el avance de la implementación de las medidas del PIRC (Planes Integrales de Reparación Colectiva) tales como: por el  desconocimiento o no aplicación de los procedimientos para evidenciar la implementación y/o el no escalonamiento de los soportes de las medidas, demoras o no realización del cargue de los soportes y la falta de respuesta por parte de las entidades del Sistema Nacional de Atención y Reparación Integral a la Víctimas (SNARIV) de acuerdo a las competencias de éstas para cumplir con los PIRC.</t>
  </si>
  <si>
    <t>Los profesionales de Reparación Colectiva, tanto a nivel nacional como territorial, realizan un seguimiento mensual de los compromisos y gestionan con las entidades del SNARIV para conocer el avance de los mismos. Si no se evidencian avances, se continúa con la gestión y se mantiene la comunicación con las entidades del SNARIV. Como evidencia, quedan los registros de las comunicaciones realizadas por los profesionales de la SRC y/o las actas del Subcomité de la SRC.</t>
  </si>
  <si>
    <t>Revisar si hay una o varias acciones del PIRC que presenten dificultades de tipo técnico, presupuestal o misional que impidan su cumplimiento.</t>
  </si>
  <si>
    <t>Enlaces misionales de la SRC.</t>
  </si>
  <si>
    <t>El Profesional de Información de la SRC y los enlaces nacionales encargados revisan y verifican mensualmente la carga de las evidencias en la base de datos del programa de la SRC, cargadas en la herramienta de información, con el fin de elaborar el informe mensual de seguimiento de las medidas, basado en la cantidad de evidencias cargadas. Si no se cargan las evidencias, no se reflejará el avance en la implementación de las medidas del PIRC. Como evidencia, queda el informe de seguimiento mensual.</t>
  </si>
  <si>
    <t>Los profesionales de la Subdirección de Reparación Colectiva, a nivel nacional, realizan anualmente capacitaciones, inducciones y reinducciones a los profesionales de Reparación Colectiva, tanto a nivel nacional como en territorio, para la planeación, articulación e implementación del Programa. En caso de no ser viable en la fecha designada, se deberá reprogramar la realización de las capacitaciones, inducciones y reinducciones. Como evidencia, quedan las presentaciones y los listados de asistencia.</t>
  </si>
  <si>
    <t>por el retraso en la implementación del PIRC,</t>
  </si>
  <si>
    <t>debido a descripciones muy ambiguas en los planes formulados, mala calidad de los bienes y servicios requeridos para su implementación, no contar con los recursos suficientes para avanzar en la implementación de productos y/o debilidad o falta de entrenamiento frente a las tareas de supervisión a los funcionarios designados (y sus apoyos a la supervisión) para el control y seguimiento de los contratos y/o convenios.</t>
  </si>
  <si>
    <t>Posibilidad de pérdida económica y reputacional debido a descripciones muy ambiguas en los planes formulados, mala calidad de los bienes y servicios requeridos para su implementación, no contar con los recursos suficientes para avanzar en la implementación de productos y/o debilidad o falta de entrenamiento frente a las tareas de supervisión a los funcionarios designados (y sus apoyos a la supervisión) para el control y seguimiento de los contratos y/o convenios.</t>
  </si>
  <si>
    <t>Los profesionales de Reparación Colectiva, cada vez que revisan los PIRC formulados antes de la resolución 3143 de 2018, identifican las acciones ambiguas o aquellas que no cumplen con los objetivos del programa o con el nexo causal entre el hecho, el daño y la medida en su proporción. En caso de encontrar desviaciones, se realiza la concertación de la acción antes de la implementación. Como evidencia, queda el acta de seguimiento y mejora del PIRC.</t>
  </si>
  <si>
    <t>La Subdirección de Reparación Colectiva solicita una capacitación semestral con el fin de brindar los conocimientos y/o lineamientos necesarios en cuanto a las funciones que deben desarrollar los supervisores de contratos, para asegurar la continuidad de los procesos de formulación e implementación de los Planes Integrales de Reparación Colectiva (PIRC). Como evidencia, se cuentan con las solicitudes de capacitación y/o los soportes correspondientes.</t>
  </si>
  <si>
    <t>Enlaces equipo de Proyectos de la SRC.</t>
  </si>
  <si>
    <t>El supervisor del contrato de la SRC realiza semestralmente un seguimiento a la ejecución de los contratos o convenios a su cargo, en el marco del programa de reparación colectiva. En caso de encontrar inconsistencias, se realizan las alertas con el fin de subsanar las novedades. Como evidencia, queda el informe final de liquidación del convenio y/o contrato.</t>
  </si>
  <si>
    <t>La Subdirección de Reparación Colectiva revisa y establece controles para validar y confirmar la calidad de los bienes y servicios entregados en la implementación del Plan Integral de Reparación Colectiva (PIRC). Como evidencia, se cuentan con las actas de concertación, las actas de implementación de acciones de reparación, productos o medidas del PIRC para la SRC, y las resoluciones de entrega de bienes de uso colectivo.</t>
  </si>
  <si>
    <t>El profesional responsable del sujeto realiza el acta de concertación en el primer semestre de la vigencia, una vez definido el PAA, donde describe de manera detallada los bienes a entregar, el uso que el sujeto de reparación colectiva dará a los bienes de uso colectivo y el impacto de estos en la comunidad. Los bienes de uso colectivo se definen según las necesidades del sujeto. Se armoniza la oferta de bienes de uso colectivo y se presenta al sujeto para que defina los bienes según sus necesidades organizacionales, productivas, de infraestructura social y comunitaria. En caso de que no se logre la concertación en una primera jornada, se programan jornadas adicionales hasta llegar a la concertación de las medidas con el sujeto para la formulación del PIRC. Como evidencia, queda el acta de concertación.</t>
  </si>
  <si>
    <t>* Facilitar herramientas a los y las sobrevivientes del conflicto armado a través de encuentros grupales que apoyen su recuperación emocional, como parte de la medida de Rehabilitación para las víctimas.
* Realizar la socialización, formulación e implementación de las medidas de Satisfacción y Garantías de no Repetición.</t>
  </si>
  <si>
    <t>por sanciones de entes de control, Ministerio de hacienda y por disminución de la confianza en las acciones que implementa la Unidad,</t>
  </si>
  <si>
    <t>debido a la imposibilidad de implementar los procesos por motivos incorrectos, de omisión o casos fortuitos para el desarrollo de las atenciones psicosociales bajo el marco de la medida de rehabilitación psicosocial en sus medidas de satisfacción y garantías de no repetición y/o a realizar las acciones en la ruta e implementación de la medida de rehabilitación comunitaria a SRC para dar respuesta a la Reparación Integral.</t>
  </si>
  <si>
    <t>Posibilidad de pérdida económica y reputacional debido a la imposibilidad de implementar los procesos por motivos incorrectos, de omisión o casos fortuitos para el desarrollo de las atenciones psicosociales bajo el marco de la medida de rehabilitación psicosocial en sus medidas de satisfacción y garantías de no repetición y/o a realizar las acciones en la ruta e implementación de la medida de rehabilitación comunitaria a SRC para dar respuesta a la Reparación Integral.</t>
  </si>
  <si>
    <t>El profesional encargado de la administración de las bases de datos (BD) del Grupo de Enfoque Psicosocial realiza, de manera trimestral, cruces de información con la Red Nacional de Información, la Oficina de Tecnologías de la Información (OTI), la Subdirección de Atención Humanitaria y la Subdirección de Reparación Individual, utilizando las herramientas tecnológicas que permiten el manejo de las bases de datos de la UARIV, con el fin de depurar y actualizar los datos de contacto de las víctimas que serán convocadas a las diferentes estrategias. Si se evidencian novedades, se retroalimenta la información y se solicitan las aclaraciones pertinentes sobre las bases de datos. Como evidencia, se cuentan con las bases de datos depuradas para realizar las convocatorias, así como los correos electrónicos con la remisión de dichas bases.</t>
  </si>
  <si>
    <t>Los enlaces psicosociales a nivel nacional realizan, anualmente, formaciones en las metodologías correspondientes para garantizar su adecuada implementación y evitar acciones con daño. En caso de nuevas contrataciones, se llevan a cabo formaciones presenciales o virtuales. Como evidencia, se cuenta con los listados de asistencia, las presentaciones, las metodologías utilizadas y los registros fotográficos.</t>
  </si>
  <si>
    <t>El Coordinador(a) del Grupo de Enfoque Psicosocial</t>
  </si>
  <si>
    <t>Los profesionales encargados de la implementación de las medidas, de manera mensual, consultan la situación de seguridad en la zona previa a las actividades, utilizando las siguientes fuentes: el COMR (Centro de Operaciones y Monitoreo de Riesgos), los enlaces territoriales, las autoridades municipales y la comunidad presente en el territorio, con el fin de evaluar las condiciones de seguridad para la implementación de la Estrategia y los protocolos de bioseguridad in situ. En caso de identificar alguna condición insegura, se procederá a reprogramar la actividad con la comunidad. Como evidencia, se cuentan con los correos electrónicos y las reprogramaciones realizadas.</t>
  </si>
  <si>
    <t xml:space="preserve">Los profesionales del Grupo de Enfoque Psicosocial (a nivel nacional y/o territorial), encargados de realizar las solicitudes al operador logístico, completan y remiten los formatos pertinentes de acuerdo con las jornadas establecidas y aprobadas. Este proceso se realiza previa capacitación proporcionada por el personal de la Dirección de Reparación (apoyo al operador logístico) y los administradores de la herramienta de información, quienes instruyen sobre el uso correcto del procedimiento, los instructivos y los formatos asociados a esta tarea, con el fin de garantizar el desarrollo óptimo de las jornadas psicosociales dentro de los tiempos establecidos y evitar afectaciones a la población víctima del conflicto armado. Además, como medida preventiva dentro de las acciones del operador logístico, se establece en los formatos pertinentes la obligación de mantener contacto oportuno con los profesionales encargados de las solicitudes, para evitar contratiempos y verificar la calidad de los servicios solicitados. Como evidencia, se cuentan con los correos electrónicos que contienen la trazabilidad de las solicitudes al operador logístico, así como soportes de la formación (operación logística).     </t>
  </si>
  <si>
    <t>Realizar la identificación, focalización, entrega y seguimiento a los Esquemas Especiales de Acompañamiento para la población retornada y reubicada de conformidad con lo establecido en la Ley 1448 de 2011 y el artículo 2.2.6.5.8.7 del Decreto 1084 de 2015 y la Resolución 1785 del 2021.</t>
  </si>
  <si>
    <t>por inconsistencias en la información en el proceso de focalización,  implementación y/o finalización de los esquemas especiales de acompañamiento comunitario (EEAC) y/o familiar (EEAF),</t>
  </si>
  <si>
    <t>debido a deficiencias en la validación de los requisitos para la viabilidad misional en cumplimiento de los aspectos técnicos, financieros y administrativos para los EEAC y/o incumplimiento del envío de la información y/o de compromisos adquiridos por parte de la entidad territorial para viabilizar la entrega de los EEAC; en cuanto a los EEAF deficiencia en la revisión de la información suministrada por los potenciales beneficiarios en los procesos de perfilamiento, plan de negocio y en el momento de la entrega el acta de voluntariedad y el acta de entrega.</t>
  </si>
  <si>
    <t>Posibilidad de pérdida económica y reputacional debido a deficiencias en la validación de los requisitos para la viabilidad misional en cumplimiento de los aspectos técnicos, financieros y administrativos para los EEAC y/o incumplimiento del envío de la información y/o de compromisos adquiridos por parte de la entidad territorial para viabilizar la entrega de los EEAC; en cuanto a los EEAF deficiencia en la revisión de la información suministrada por los potenciales beneficiarios en los procesos de perfilamiento, plan de negocio y en el momento de la entrega el acta de voluntariedad y el acta de entrega.</t>
  </si>
  <si>
    <t>El profesional del Grupo de Retornos y Reubicaciones del nivel nacional identifica las acciones de los planes RyR de acuerdo con las necesidades de cada hogar y/o comunidad de los Esquemas Especiales de Acompañamiento Comunitario (EEAC) al comienzo de cada vigencia. Esto se realiza aplicando los criterios y requisitos para acceder a dichos esquemas y, posteriormente, se da la viabilidad técnica en la herramienta SIGESPLAN para las acciones focalizadas, acorde con el procedimiento de la DGI. En caso de que no se identifiquen acciones propias de los EEAC, no se otorga la viabilidad técnica para su ejecución. Como evidencia, queda la ficha de viabilidad misional (checklist SIGESPLAN) y la matriz con la información de los beneficiarios reportada por el líder de EEAC dentro del Grupo de Retornos y Reubicaciones.</t>
  </si>
  <si>
    <t>Realizar seguimientos anuales aleatorios de los EEAC y EEAF entregados y/o en implementación, con el fin de verificar su cumplimiento. Como evidencia, se cuentan con los formatos de seguimiento y/o el formato de acta de cierre y recibo a satisfacción establecidos en el procedimiento.</t>
  </si>
  <si>
    <t>Coordinador Retornos y Reubicaciones.</t>
  </si>
  <si>
    <t>En el caso de los EEAF, los enlaces nacionales de RyR, cada vez que realiza la revisión del perfil productivo de una víctima y si resulta viable, elaboran el plan de negocio correspondiente. Posteriormente, se realiza la entrega del EEAF para cumplir con el plan de negocio y efectuar su seguimiento. Como evidencia, se cuenta con la base consolidada de los planes de negocio y, al finalizar el proceso de los EEAF, con el perfil productivo, el plan de negocio, el acta de voluntariedad, el acta de entrega y los seguimientos a la implementación.</t>
  </si>
  <si>
    <t>* Realizar el Retorno o la Reubicación individual y familiar conforme a los criterios para la entrega de los componentes de apoyo a los procesos de Retorno y/o Reubicaciones individuales de acuerdo con la Resolución No. 00278 de 17 abril 2015 y Resolución 3320 de 2019.
* Brindar asistencia técnica a las entidades territoriales para la formulación, aprobación e implementación de los planes de RyR.  de acuerdo con la Resolución No. 06420 de 01 Noviembre 2018.</t>
  </si>
  <si>
    <t>por insatisfacción del grupo de valor ocasionado por el incumplimiento de la materialización del retorno o reubicación de la víctima,</t>
  </si>
  <si>
    <t>debido a fallas en la verificación de los criterios de las solicitudes de RyR (Retornos y Reubicaciones) (acompañamiento individual o comunitario). Para el caso del acompañamiento individual, en la colocación del recurso de apoyo al traslado de personas y enseres hasta 1.5 SMMLV y 1.74 SMMLV (componente seguridad alimentaria), de acuerdo con las Resoluciones No. 00278 de 17 abril 2015 y 3320 del 2019.</t>
  </si>
  <si>
    <t>Posibilidad de pérdida reputacional debido a fallas en la verificación de los criterios de las solicitudes de RyR (Retornos y Reubicaciones) (acompañamiento individual o comunitario). Para el caso del acompañamiento individual, en la colocación del recurso de apoyo al traslado de personas y enseres hasta 1.5 SMMLV y 1.74 SMMLV (componente seguridad alimentaria), de acuerdo con las Resoluciones No. 00278 de 17 abril 2015 y 3320 del 2019.</t>
  </si>
  <si>
    <t>El profesional de RyR de nivel territorial verifica, cada vez que sea requerido, los criterios de las solicitudes de RyR para determinar la viabilidad o no del acompañamiento al retorno o la reubicación del hogar. Los aspectos que se validan en la ruta individual son los siguientes:
* Hogar incluido por desplazamiento forzado en el RUV.
* Hogar no acompañado con anterioridad o con un nuevo desplazamiento incluido.
* Validación de los principios del RyR: seguridad, dignidad y voluntariedad.
Si alguna de estas validaciones no se cumple, el acompañamiento no es viable. Posteriormente, se efectúa la solicitud del recurso de apoyo para el traslado de personas y enseres (1.5 SMMLV, según la Resolución No. 00278 de 17 de abril de 2015 y 3320 de 2019) para los casos viables de acompañamiento. En el marco de la ruta individual de acompañamiento al RyR de los hogares (individuales o familiares), el profesional de RyR de nivel territorial dispone del procedimiento de la ruta individual e instructivo de la herramienta de información que se disponga, así como de los espacios institucionales de formación o de las indicaciones y acompañamiento correspondientes. Como evidencia, quedan la base semanal del SGV y los correos electrónicos enviados a los enlaces territoriales.</t>
  </si>
  <si>
    <t>El profesional nacional de Retornos y Reubicaciones realiza las gestiones para documentar la llamada que se realiza a las víctimas para validar la entrega del primer apoyo de sostenibilidad.</t>
  </si>
  <si>
    <t>El enlace nacional de Retornos y Reubicaciones realiza seguimiento a la colocación del 1.74 SMMLV mediante un documento que la víctima debe proporcionar, en el cual certifica que su lugar de residencia corresponde al sitio a el que se ha retornado y/o reubicado indefinidamente. El documento que aporta la víctima puede ser uno de los siguientes: contrato de arriendo, factura de servicios públicos, certificado de la Junta de Acción Comunal o certificado de pago de matrícula del colegio de sus hijos. Si no se evidencia con los soportes no se coloca el apoyo y se finaliza el proceso. Como evidencia, se entrega la base de datos con la validación de la entrega del apoyo.</t>
  </si>
  <si>
    <t>* Realizar el Retorno o la Reubicación individual y familiar conforme a los criterios para la entrega de los componentes de apoyo a los procesos de Retorno y/o Reubicaciones individuales de acuerdo con la Resolución No. 00278 de 17 abril 2015.
* Realizar la identificación, focalización, entrega y seguimiento a los Esquemas Especiales de Acompañamiento para la población retornada y reubicada de conformidad con lo establecido en la Ley 1448 de 2011 y el artículo 2.2.6.5.8.7. del Decreto 1084 de 2015 y la Resolución 434 el 2016.</t>
  </si>
  <si>
    <t>Recibir o solicitar cualquier dádiva</t>
  </si>
  <si>
    <t>a beneficio propio o a nombre de un tercero</t>
  </si>
  <si>
    <t>para la entrega de recursos (1.5 SMMLV (traslado de enseres y/o personas), 1.74 SMMLV (componente seguridad alimentaria) o para la entrega del EEA (Familiar o Comunitario) en su viabilización e implementación</t>
  </si>
  <si>
    <t>por parte de las personas que tienen incidencia en el tema.</t>
  </si>
  <si>
    <t>Recibir o solicitar cualquier dádiva a beneficio propio o a nombre de un tercero para la entrega de recursos (1.5 SMMLV (traslado de enseres y/o personas), 1.74 SMMLV (componente seguridad alimentaria) o para la entrega del EEA (Familiar o Comunitario) en su viabilización e implementación por parte de las personas que tienen incidencia en el tema.</t>
  </si>
  <si>
    <t>El profesional de RyR de nivel territorial revisa la base SGV semanal remitida por el enlace nacional (cada vez que se requiere), realiza las validaciones necesarias según el procedimiento establecido, teniendo en cuenta el cumplimiento de los principios de seguridad, dignidad y voluntariedad, validados en los aplicativos de información (SGV, VIVANTO y los demás que se dispongan), para determinar la viabilidad del acompañamiento y proceder con la solicitud del recurso para el traslado de personas y enseres (1.5 SMMLV). En caso de identificar incumplimientos, no se da viabilidad al acompañamiento de RyR. Como evidencia, se entregan la base SGV de casos aprobados y correos con la retroalimentación de los casos enviados para aprobación y colocación.</t>
  </si>
  <si>
    <t>El profesional de RyR a nivel nacional realiza retroalimentación a los enlaces del nivel territorial cada vez que se requiera, ya sea por correo electrónico o mediante capacitaciones de asistencia técnica en los territorios, según las situaciones presentadas, con el fin de lograr la mejora continua en la ruta individual y completar la información faltante. Como evidencia, tenemos la trazabilidad de los correos electrónicos, la remisión de las indicaciones técnicas y/o los informes de visitas de asistencia técnica (al inicio de la focalización o en casos excepcionales).</t>
  </si>
  <si>
    <t>El profesional encargado del Grupo de Retornos y Reubicaciones a nivel nacional, cada vez que se remite un proyecto desde la DGI, realiza la revisión de los requisitos para la viabilidad misional, asegurando el cumplimiento de los aspectos técnicos, financieros y administrativos de los EEAC, y verifica si el EEAC es viable. En caso de no ser viable, se retroalimenta a la DGI a través de la herramienta SIGESPLAN, con el fin de realizar los ajustes necesarios y/o notificar la no viabilidad del proyecto. Como evidencia, se cuenta con la ficha de evaluación misional.</t>
  </si>
  <si>
    <t>El profesional de RyR a nivel nacional responde a las solicitudes de PQR relacionadas con información sobre las postulaciones de los hogares o personas que no hayan sido beneficiarias durante la vigencia de la convocatoria de los EEAF. Como evidencia, tenemos la documentación remitida para las respuestas a los PQR.</t>
  </si>
  <si>
    <t>El Grupo de Retornos y Reubicaciones abre convocatorias para la postulación a las EEAF, de acuerdo con los criterios de priorización establecidos previamente. Se valida en la base de postulaciones el cumplimiento de los requisitos para la elaboración del perfil productivo. En caso de no cumplir con los requisitos, no se continúa en el proceso. Como evidencia, se cuenta con la base de postulaciones, la base consolidada de perfiles productivos y la base consolidada de planes de negocio.</t>
  </si>
  <si>
    <t>Realizar la compensación económica que se otorga a la víctima por el daño sufrido (Indemnización Administrativa, Establecer y Otorgar el encargo fiduciario).</t>
  </si>
  <si>
    <t>por incumplimiento en el otorgamiento de la  compensación económica de la medida de indemnización administrativa de acuerdo con lo estipulado en la Ley 1448 de 2011,</t>
  </si>
  <si>
    <t>por priorización errónea de víctimas que no cumplan los criterios, desactualización de la información de destinatarios y/o información de las víctimas directas, documento de identidad, liquidación de indemnización para el hecho victimizante de desplazamiento forzado o que no coincida el tiempo de inclusión con la liquidación, no disponibilidad de dinero para cada proceso bancario y/o que la base de datos, las cartas de pago y notificación no se encuentren creadas y habilitadas en Indemniza para el territorio en el momento de la ejecución y fecha en que se inicia el proceso de cobro.</t>
  </si>
  <si>
    <t>Posibilidad de pérdida económica y reputacional por priorización errónea de víctimas que no cumplan los criterios, desactualización de la información de destinatarios y/o información de las víctimas directas, documento de identidad, liquidación de indemnización para el hecho victimizante de desplazamiento forzado o que no coincida el tiempo de inclusión con la liquidación, no disponibilidad de dinero para cada proceso bancario y/o que la base de datos, las cartas de pago y notificación no se encuentren creadas y habilitadas en Indemniza para el territorio en el momento de la ejecución y fecha en que se inicia el proceso de cobro.</t>
  </si>
  <si>
    <t>Los gestores del operador a diario realizan auditorías documentales a todos los casos para verificar que estos hayan quedado correctamente documentados y en el caso de encontrar novedades y/o actualizaciones realizan las subsanaciones correspondientes. Como evidencia quedan reportes del operador por correo electrónico con los casos limpios (bases de datos).</t>
  </si>
  <si>
    <t>Recibir de la entidad financiera semanalmente los archivos de reportes parciales de avance de los procesos de pago bancario vigentes mediante los cuales se puede identificar el estado de los giros, con el fin de elaborar el informe parcial (semanal) de cobros durante la vigencia del proceso y socializarlo a los Directores Territoriales. El objetivo de esto es generar alertas sobre el estado de los giros y su correspondiente vencimiento, y así minimizar el porcentaje de reintegro de recursos.</t>
  </si>
  <si>
    <t>Profesional líder de Indemnizaciones - SRI.</t>
  </si>
  <si>
    <t>El enlace de gestión de la información de la SRI ejecuta cruces de información antes de realizar la ejecución contra la información dispuesta en el modelo único de ubicación de la RNI para mantener actualizados los datos de contactabilidad. Si se evidencia una inconsistencia se actualizará la base con el dato que tenga la fecha más reciente. Como evidencia tenemos la Base de Datos (BD) de los cruces realizados y la información actualizada. Para el tema de fallecidos el equipo de indemnizaciones realiza semanalmente antes y durante la ejecución, cruces con la RNEC y en caso de detectar personas fallecidas se genera la orden de no pago. Como evidencia quedan cruces de los datos y el informe de fallecidos.</t>
  </si>
  <si>
    <t>El Equipo de Indemnizaciones para cada ejecución, realiza las gestiones para hacer la solicitud del Plan Anualizado de Caja al Grupo de Gestión Financiera de la Unidad, con el fin de garantizar la disponibilidad de los recursos financieros para los pagos de las indemnizaciones en los diferentes canales con los que se cuenta. En caso que, no se ejecute, se debe realizar la solicitud de aplazamiento o modificación del PAC, una semana antes de terminar el mes. Como evidencia queda correo electrónico de la solitud y respuesta del PAC, solicitud de desembolso de recursos y resolución masiva de reconocimiento y ordenación de pago y/o solicitud de modificación o aplazamiento cuando aplique.</t>
  </si>
  <si>
    <t>Uso indebido de la información</t>
  </si>
  <si>
    <t>para llevar a cabo la compensación económica</t>
  </si>
  <si>
    <t>por parte de funcionarios y colaboradores</t>
  </si>
  <si>
    <t>para obtener un beneficio propio o de un tercero.</t>
  </si>
  <si>
    <t>Uso indebido de la información para llevar a cabo la compensación económica por parte de funcionarios y colaboradores para obtener un beneficio propio o de un tercero.</t>
  </si>
  <si>
    <t>El profesional del Equipo de Gestión de la información de la SRI actualiza cada vez que se requiera los acuerdos de confidencialidad del personal que tiene acceso a la herramienta Indemniza a nivel nacional y territorial, en caso de encontrar personal sin acuerdo de confidencialidad se procede a desactivar el usuario. Como evidencia queda los acuerdos de confidencialidad suscritos.</t>
  </si>
  <si>
    <t>Generar informe semestral de seguimiento a las novedades relacionadas con personas debidamente identificadas a través de la Registraduría, con el propósito de realizar un control preciso sobre las novedades y garantizar la calidad de la información registrada en la BDD de Indemniza.</t>
  </si>
  <si>
    <t>Profesional Herramienta Indemniza</t>
  </si>
  <si>
    <t xml:space="preserve">La Subdirección de Reparación Individual (SRI), mantiene actualizados los procedimientos, haciendo especial énfasis en documentar los controles que se han establecido para identificar posibles desviaciones en éstos y hacer las correcciones que se requieran. Como evidencia quedan los documentos actualizados y los puntos de control establecidos. </t>
  </si>
  <si>
    <t>El profesional del Equipo de Gestión de la información de la Subdirección de Reparación Individual (SRI), ejecuta controles mensuales de auditoría de actualización de cuentas vs personal que usa la herramienta Indemniza, el cual monitorea  y ejecuta auditorías de seguridad realizando una revisión de los eventos registrados enfocados en el recuento diario de logs o autenticaciones de cada usuario, las cuales se establecen mensualmente o en los casos que se requiera focalizar por zonas o por fechas de ejecución (alto movimiento). Como evidencia queda reporte en Excel y acciones tomadas en caso de encontrar novedades (correos electrónicos).</t>
  </si>
  <si>
    <t xml:space="preserve">Contribuir al reconocimiento por parte de la sociedad colombiana de los hechos y las vulneraciones a los derechos humanos y derecho internacional humanitario que las víctimas han afrontado en el marco del conflicto armado a través de acciones restaurativas que promuevan el acceso a la verdad, la justicia la reparación, las garantías de no repetición, la convivencia pacífica en los territorios y la construcción de paz. </t>
  </si>
  <si>
    <t xml:space="preserve">respecto de las acciones que desarrolla la Unidad  con las poblaciones víctimas del conflicto armado interno, así como sanciones de los  entes de control y el  Ministerio de Hacienda, </t>
  </si>
  <si>
    <t>debido a la imposibilidad de implementar adecuadamente las estrategias que conduzcan a las medidas de Satisfacción y Garantías de No Repetición a las víctimas del conflicto armado en el marco de la reparación integral, así como la realización de acción con daño a esta población.</t>
  </si>
  <si>
    <t>Posibilidad de pérdida económica y reputacional debido a la imposibilidad de implementar adecuadamente las estrategias que conduzcan a las medidas de Satisfacción y Garantías de No Repetición a las víctimas del conflicto armado en el marco de la reparación integral, así como la realización de acción con daño a esta población.</t>
  </si>
  <si>
    <t>El equipo de Contribuciones anualmente planea, concerta y capacita a las DT sobre las metas correspondientes a las estrategias para la implementación de las Medidas de Satisfacción y Garantías de No Repetición con el fin de garantizar los derechos de las víctimas. En el caso que no se realicen en las fechas acordadas, se deberán reprogramar. Como evidencia queda correos electrónicos, presentaciones, listados de asistencia y el plan de acción del Proceso Reparación Integral.</t>
  </si>
  <si>
    <t>Los profesionales de apoyo a las Direcciones Territoriales de nivel nacional permanentemente realizan formaciones en las estrategias de implementación de las medidas de Satisfacción y Garantías de No Repetición para su adecuada implementación y así evitar acciones con daño. En caso de nuevas contrataciones se realizan formaciones en territorio o de manera virtual. Como evidencia quedan listados de asistencia, presentaciones, metodologías y registros fotográficos.</t>
  </si>
  <si>
    <t>Líder del Equipo de Contribuciones a la Verdad, la Convivencia y las Garantías de No Repetición.</t>
  </si>
  <si>
    <t>Los profesionales encargados de la implementación de las medidas de Satisfacción y Garantías de No Repetición que hacen parte del equipo de Contribuciones, mensualmente consultarán la situación de seguridad, previo a las actividades a través de algunas de las siguientes opciones: consulta con el COMR (Centro de Operaciones y Monitoreo de Riesgos), los enlaces territoriales, las autoridades municipales y con la comunidad que se encuentran en territorio, las condiciones de la zona para la implementación de la Estrategia y protocolos de seguridad. Si existe alguna condición insegura se reprograma la actividad con la comunidad. Como evidencia queda correos electrónicos y reprogramaciones realizadas.</t>
  </si>
  <si>
    <t>Los enlaces de NT y NN una vez implementadas las estrategias que conducen a las medidas de Satisfacción y Garantías de No Repetición, reportan y se realiza la validación de las actividades desarrolladas en el sistema de información de la Dirección de Reparación, para evidenciar su realización y reportar el avance de las metas. En caso que no se cuente con el cargue, se realiza la retroalimentación para realizarlo y no se reporta el avance hasta contar con las evidencias. Como evidencia quedan bases de datos de las implementaciones realizadas.</t>
  </si>
  <si>
    <t>Transversal al Proceso Reparación Integral.</t>
  </si>
  <si>
    <t xml:space="preserve">por divulgación o alteración no autorizada de los sistemas de información y/o la información sensible registrada en documento físico o digital a la que se tiene autorización de acceso (Activos críticos asociados), </t>
  </si>
  <si>
    <r>
      <t>debido a vandalismo o hurto, por ausencia o insuficiencia de controles de acceso al archivo digital, acciones involuntarias y/o deliberadas de usuario por ausencia o insuficiencia en la gestión de eventos de monitoreo o por almacenamiento de información sin protección, acceso no controlado a información sensible / confidencial, desconocimiento de los procedimientos y controles de Seguridad de la Información y/o por omisión o inadecuado proceso de identificación y calificación de los activos de información.</t>
    </r>
    <r>
      <rPr>
        <b/>
        <sz val="11"/>
        <rFont val="Calibri"/>
        <family val="2"/>
      </rPr>
      <t xml:space="preserve">
*Activos críticos asociados al proceso de Reparación Integral.</t>
    </r>
  </si>
  <si>
    <t>Posibilidad de pérdida económica y reputacional por divulgación o alteración no autorizada de los sistemas de información y/o la información sensible registrada en documento físico o digital a la que se tiene autorización de acceso (Activos críticos asociados), debido a vandalismo o hurto, por ausencia o insuficiencia de controles de acceso al archivo digital, acciones involuntarias y/o deliberadas de usuario por ausencia o insuficiencia en la gestión de eventos de monitoreo o por almacenamiento de información sin protección, acceso no controlado a información sensible / confidencial, desconocimiento de los procedimientos y controles de Seguridad de la Información y/o por omisión o inadecuado proceso de identificación y calificación de los activos de información.
*Activos críticos asociados al proceso de Reparación Integral.</t>
  </si>
  <si>
    <t>TI-SIF-008
TI-SIF-012
TI-SIF-031
TI-SIF-032
DR-GPS-001
DR-GPS-003
DR-GPS-004
DR-GPS-005
DR-GPS-011
DR-GPS-012
DR-GPS-013
DR-GPS-014
DR-GPS-015
DR-GPS-017
DR-GPS-023
DR-GPS-024
DR-SRI-001
DR-SRI-022
DR-SRI-031
DR-SRI-032
DR-SRI-033
DR-SRI-043
DR-SRI-044
DR-SRI-045
DR-SRI-046
DR-SRI-047
DR-SRI-048
DR-SRI-049
DR-SRI-058
DR-FRV-001
DR-FRV-012
DR-FRV-023
DR-FRV-044
DR-FRV-085
DR-FRV-086
DR-FRV-087
DR-FRV-088
DR-FRV-102
DR-FRV-103
DR-FRV-104
DR-FRV-105
DR-GRR-002
DR-GRR-003
DR-GRR-005
DR-GRR-006
DR-GRR-010
DR-ARH-001
DR-ARH-002
DR-SRC-003
DR-SRC-006
DR-SRC-008
DR-SRC-009
DR-SRC-010
DR-SRC-012
DR-SRC-013
DR-SRC-017
DR-SRC-022
DR-SRC-023
DR-SRI-034
DR-SRI-035
DR-SRI-036
DR-SRI-037
DR-SRI-038
DR-FRV-016
DR-FRV-048
DR-GRR-007
DR-GRR-011
DR-GRR-012
DR-GRR-014
DR-GRR-015
DR-GRR-016
DR-GRR-017
DR-GRR-018
DR-GRR-019
DR-GRR-020
DR-GRR-021
DR-GRR-022
DR-GRR-023
DR-GRR-024
DR-GRR-025
DR-GRR-026
DR-GRR-027
DR-GRR-028
DR-GRR-029
DR-GRR-030
DR-GRR-031
DR-GRR-032
DR-GRR-033
DR-GRR-034
DR-GRR-035
DR-GRR-036
DR-GRR-037
DR-GRR-038
DR-GRR-039
DR-GRR-040
DR-GRR-041
DR-GRR-042
DR-GRR-043
DR-GRR-044
DR-GRR-045
DR-GRR-046
DR-GRR-047
DR-GRR-048
DR-GRR-049
DR-GRR-013
DR-ARH-004
DR-ARH-005
DR-ARH-006</t>
  </si>
  <si>
    <r>
      <t>El Proceso Reparación Integral como administrador de las herramientas tecnológicas del Proceso, atravez de los profesionales designados socilizan a los colaboradores para que hagan uso responsable en el acceso y manejo de la información del Proceso Reparación Integral, cada vez que se realicen ajustes que afecten los procesos de las herramientas.</t>
    </r>
    <r>
      <rPr>
        <b/>
        <sz val="11"/>
        <rFont val="Calibri"/>
        <family val="2"/>
      </rPr>
      <t xml:space="preserve">
Evidencia: </t>
    </r>
    <r>
      <rPr>
        <sz val="11"/>
        <rFont val="Calibri"/>
        <family val="2"/>
      </rPr>
      <t>Envió de correo electrónico con tips de recomendaciones sobre el uso de las herramientas utilizadas por el Proceso.</t>
    </r>
    <r>
      <rPr>
        <b/>
        <sz val="11"/>
        <rFont val="Calibri"/>
        <family val="2"/>
      </rPr>
      <t xml:space="preserve">
(A.6.3).</t>
    </r>
  </si>
  <si>
    <r>
      <t>El Proceso de Reparación Integral asistirá y participará en las capacitaciones brindadas por la Oficina de Tecnología de Información (OTI), cada vez que se programen con el fin de dar cumplimiento a la implementacion de la política del Sistema de Gestion de Seguridad y Privacidad de la información para la prevención de riesgos de seguridad digital y apropiación de conocimientos del SGSI.</t>
    </r>
    <r>
      <rPr>
        <b/>
        <sz val="11"/>
        <rFont val="Calibri"/>
        <family val="2"/>
      </rPr>
      <t xml:space="preserve">
Evidencia: </t>
    </r>
    <r>
      <rPr>
        <sz val="11"/>
        <rFont val="Calibri"/>
        <family val="2"/>
      </rPr>
      <t>Listas de asistencia de participación del proceso.</t>
    </r>
    <r>
      <rPr>
        <b/>
        <sz val="11"/>
        <rFont val="Calibri"/>
        <family val="2"/>
      </rPr>
      <t xml:space="preserve">
(A.6.3)</t>
    </r>
  </si>
  <si>
    <t>Equipo de Gestión Integral en la Dirección de reparación Integral.</t>
  </si>
  <si>
    <r>
      <t>El Proceso de Reparación Integral suscribe un "Acuerdo de Confidencialidad" con cada uno de los funcionarios y/o contratistas y/o operadores del Proceso, cuando se requiere acceder a los Sistemas de información y/o Servicios TI, en las que se procesa y/o almacena la información de la Entidad, en caso de NO contar con el "Acuerdo", no se asignará usuarios y accesos a la información; En el caso de que se venza el "Acuerdo" el usuario será deshabilitado.</t>
    </r>
    <r>
      <rPr>
        <b/>
        <sz val="11"/>
        <rFont val="Calibri"/>
        <family val="2"/>
      </rPr>
      <t xml:space="preserve">
Evidencia: </t>
    </r>
    <r>
      <rPr>
        <sz val="11"/>
        <rFont val="Calibri"/>
        <family val="2"/>
      </rPr>
      <t>Los acuerdos de confidencialidad suscritos por el Proceso, en caso NO presentarse suscripción de "Acuerdos" se deberá contar con un correo enviado al líder del Proceso donde se indique que no se realizaron durante el periodo.</t>
    </r>
    <r>
      <rPr>
        <b/>
        <sz val="11"/>
        <rFont val="Calibri"/>
        <family val="2"/>
      </rPr>
      <t xml:space="preserve">
(A.6.6)</t>
    </r>
  </si>
  <si>
    <r>
      <t>A traves de la herramienta del FRV (Fondo para la reparación de las Víctimas) del Proceso de Reparación Integral, se generan mensajes automaticos de notificación cada vez que el usuario realiza actividades de insertar, actualizar , modificar o eliminar, para que el usuario confirme la acción a realizar.</t>
    </r>
    <r>
      <rPr>
        <b/>
        <sz val="11"/>
        <rFont val="Calibri"/>
        <family val="2"/>
      </rPr>
      <t xml:space="preserve">
Evidencia:</t>
    </r>
    <r>
      <rPr>
        <sz val="11"/>
        <rFont val="Calibri"/>
        <family val="2"/>
      </rPr>
      <t xml:space="preserve"> Pantallazos de los mensajes que genera la herramienta FRV.</t>
    </r>
    <r>
      <rPr>
        <b/>
        <sz val="11"/>
        <rFont val="Calibri"/>
        <family val="2"/>
      </rPr>
      <t xml:space="preserve">
(A.8.34)</t>
    </r>
  </si>
  <si>
    <t>DIRECCIONES TERRITORIALES</t>
  </si>
  <si>
    <t>Dirección Territorial Antioquia</t>
  </si>
  <si>
    <t>Fortalecer, modernizar, adecuar y realizar las reformas institucionales necesarias que contribuyan a garantizar la implementación de la política de víctimas del país integralmente, con enfoque de derechos, territorial y diferencial.</t>
  </si>
  <si>
    <t>Realizar jornadas de atención móvil de orientación y comunicación a las víctimas</t>
  </si>
  <si>
    <t>por parte de los servidores (planta, contratistas, operador)</t>
  </si>
  <si>
    <t xml:space="preserve">con el objetivo de obtener un beneficio económico </t>
  </si>
  <si>
    <t>Uso inadecuado de la información con el objetivo de obtener un beneficio económico por parte de los servidores (planta, contratistas, operador) que brindan atención y orientación a las víctimas.</t>
  </si>
  <si>
    <t>El director territorial y/o el funcionario delegado para la implementación del sistema de gestión de la seguridad y privacidad de la información, de manera semestral hace una reunión donde socializa con el personal de la dirección territorial (planta, contratistas u operador) con el propósito de indicar las implicaciones legales y disciplinarias del uso inadecuado de la información. En caso de no asistir a la reunión, se brindará la información de manera virtual por correo electrónico, además una vez activada la herramienta se enviará al correo electrónico el documento de acuerdo de confidencialidad de usuarios de herramientas tecnológicas o información de la Unidad para las víctimas. Evidencia: acta de reunión y/o correo electrónico.</t>
  </si>
  <si>
    <t>Realizar control de los usuarios de las herramientas que maneja la  entidad, tanto internos como externos.</t>
  </si>
  <si>
    <t>Socialización de recomendaciones Para el refuerzo en el uso de las plataformas a través de correo electrónico</t>
  </si>
  <si>
    <t xml:space="preserve">Funcionarios del proceso de relación con el ciudadano y  funcionario implementador del sistema de seguridad de la información </t>
  </si>
  <si>
    <t>El profesional de RNI y/o profesional del proceso de relación con el ciudadano, de manera trimestral hace una reunión donde socializa con los usuarios externos (colaborador designado y/o enlace municipal y/o personerías) con el propósito de indicar las implicaciones legales y disciplinarias del uso inadecuado de la información. En caso de no asistir a la reunión, se brindará la información de manera virtual por correo electrónico, además una vez activada la herramienta se enviará al correo electrónico el documento de acuerdo de confidencialidad de usuarios de herramientas tecnológicas o información de la Unidad para las víctimas. Evidencia: acta de reunión y/o correo electrónico.</t>
  </si>
  <si>
    <t>En caso de encontrar uso inadecuado de la herramienta SGV, se realizaran las recomendaciones según el acuerdo de confidencialidad firmado entre el usuario y la Unidad para las Víctimas y de ser reiterativo, se suspenderá el acceso a la misma.</t>
  </si>
  <si>
    <t xml:space="preserve">Funcionario designado por CFuncionarios del proceso de relación con el ciudadano y  funcionario implementador del sistema de seguridad de la información </t>
  </si>
  <si>
    <t>El profesional de RNI y/o profesional del proceso de relación con el ciudadano realiza mensualmente controles sobre la asignación de usuarios a funcionarios, contratistas y operador, con el propósito de garantizar el buen uso de la herramienta y acorde a las funciones. El control se hace a través de la activación y desactivación de éstos en el momento en el que se presente algún evento como vacaciones, renuncias, licencias, no utilización del usuario, entre otros.  Sin embargo, la inactivación de los usuarios en términos generales se realiza de manera automática según la fecha de terminación del contrato reportada en el acuerdo de confidencialidad. En caso de no informar sobre las vacaciones, renuncias o licencias, el profesional encargado de talento humano y/o el líder de proceso, hará el reporte de las personas que están en vacaciones, licencias o renuncias. Evidencia: correos electrónicos.</t>
  </si>
  <si>
    <t>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el acceso efectivo y pleno de sus derechos y la reconstrucción de sus proyectos de vida.</t>
  </si>
  <si>
    <t>Efectuar la entrega de cartas de indemnización aptas a las victimas localizadas.</t>
  </si>
  <si>
    <t xml:space="preserve">Suministro de información </t>
  </si>
  <si>
    <t>por parte de funcionarios y contratistas</t>
  </si>
  <si>
    <t>sobre colocación de recursos de indemnización</t>
  </si>
  <si>
    <t xml:space="preserve"> para la obtención de beneficios personales</t>
  </si>
  <si>
    <t>Suministro de información  sobre colocación de recursos de indemnización por parte de funcionarios y contratistas para la obtención de beneficios personales</t>
  </si>
  <si>
    <t>El líder del proceso de reparación individual de manera mensual hace entrega de las bases de datos exclusivamente al personal de planta y contratistas asignados para el proceso de reparación individual, estas bases tienen clave de acceso con el propósito de minimizar el riesgo del uso indebido de la información, la clave también es cambiada de manera mensual. En caso de no enviarla por correo electrónico se compartirá por la herramienta OneDrive. Evidencia: correo electrónico con el envío de las bases</t>
  </si>
  <si>
    <t>Se aplicarán otros controles tendientes a reducir el fraude</t>
  </si>
  <si>
    <t>Realizar acta de delegación de personas autorizadas para recibir y manejar la información.</t>
  </si>
  <si>
    <t>Director territorial</t>
  </si>
  <si>
    <t>El director territorial de manera mensual, hace entrega de las bases de datos con la información de las cartas de indemnización al profesional líder del proceso, se hace entrega de dos actas, en una de ellas se  relacionan los procesos allegados y el número de cartas recibidas y en la segunda se lista las personas con nombres y cedula a las cuales tienen su indemnización, esto con el propósito de controlar el manejo de la información, en caso que el profesional líder del proceso no esté disponible, este procedimiento se realiza con otra persona del equipo delegada por el director. Evidencia: actas de entrega de procesos y delegación del director.</t>
  </si>
  <si>
    <t>Socializar al interior del proceso de reparación individual las implicaciones legales, disciplinarias y fiscales en las que se puede incurrir.</t>
  </si>
  <si>
    <t>Director territorial
Líder del proceso</t>
  </si>
  <si>
    <t>El líder del proceso de reparación individual, de manera mensual realiza con el equipo de trabajo reunión con el propósito de establecer planeación de jornadas para entrega de cartas de indemnización. En caso de no realizar la reunión, el líder del proceso hace la programación y reparto por medio de correo electrónico. Evidencia: Acta de reunión y/o correos electrónicos</t>
  </si>
  <si>
    <t>Conservar la trazabilidad de la información remitida por parte del líder de proceso a los colaboradores del equipo, relacionada con la manipulación de las bases de datos (recepción, auditoria y resultados de jornadas)</t>
  </si>
  <si>
    <t>mensual</t>
  </si>
  <si>
    <t>Equipo reparación individual</t>
  </si>
  <si>
    <t>ante la población víctima, ciudadanía en general, ente territorial, organizaciones defensoras de derechos humanos, ministerio público y comunidad internacional por no realizar las jornadas móviles de atención, orientación y comunicación a las víctimas</t>
  </si>
  <si>
    <t>que se da por afectación del orden publico que comprometan la vida o la integridad física y/o psicológica de los participantes de las jornadas; por cancelación de las jornadas por parte de las entidades con las que se coordinan, la falta de conexión a internet en el lugar de la realización de la jornada y no gestión de autorización de la jornada por parte de la dirección territorial</t>
  </si>
  <si>
    <t>Posibilidad de pérdida reputacional ante la población víctima, ciudadanía en general, ente territorial, organizaciones defensoras de derechos humanos, ministerio público y comunidad internacional por no realizar las jornadas móviles de atención, orientación y comunicación a las víctimas</t>
  </si>
  <si>
    <t xml:space="preserve">El profesional del proceso de relación con el ciudadano de manera bimensual se articula con las entidades que solicitan o acompañan la realización de jornadas con el fin de socializar las condiciones y criterios para la realización de las de las jornadas y la planeación de las mismas. En caso de no ser posible la reunión se socializará las condiciones y criterios para la realización de las jornadas por medio de correo electrónico. Evidencia:  Actas de reunión o correos electrónicos </t>
  </si>
  <si>
    <t>De acuerdo  al nivel de severidad residual, los controles actuales demuestran efectividad, no se hace necesario un plan de acción adicional</t>
  </si>
  <si>
    <t>El profesional del proceso de relación con el ciudadano cada que se va a realizar una jornada verifica que la entidad que solicita la jornada diligencie el formato propuesto por la unidad, en donde se indaga, entre otras cosas, la situación de orden público de la zona donde se realizará la jornada. En caso de no tener información sobre el orden público o tener desactualizado el concepto de seguridad emitido por el CJT para la zona donde se realizará la jornada se solicitará una comunicación del alcalde o secretario de gobierno indicando si hay condiciones de seguridad para realizar la jornada en el lugar solicitado o si se pueden generar condiciones de seguridad para realizar la misma. Evidencia: Correo electrónico con el formato diligenciado y comunicación de oficio del alcalde o secretario de gobierno o el concepto de seguridad del CJT</t>
  </si>
  <si>
    <t>El profesional del proceso de relación con el ciudadano, una vez se cuenta con la información necesaria para jornada y se tiene claridad sobre el concepto de seguridad, diligencia la solicitud de aprobación de jornada en la plataforma de gestión de víctimas SGV, en caso de tener inconvenientes con la plataforma SGV se hace la solicitud por correo electrónico, se tiene como evidencia el ID de la jornada o correo electrónico.</t>
  </si>
  <si>
    <t>Implementar la estrategia de comunicación y formación masiva para victimas organizadas y no organizadas interesadas en la política publica de victima</t>
  </si>
  <si>
    <t>ante la población, las entidades territoriales, ministerio público,  entidades de cooperación internacional, entidades del sistema integral de paz (unidad de búsqueda, JEP)</t>
  </si>
  <si>
    <t>por falta de recursos para desarrollar operaciones logísticas y las comisiones que permitan brindar un fortalecimiento con calidad y acorde al protocolo de participación</t>
  </si>
  <si>
    <t>Posibilidad de pérdida reputacional ante la población, las entidades territoriales, ministerio público,  entidades de cooperación internacional, entidades del sistema integral de paz (unidad de búsqueda, JEP)</t>
  </si>
  <si>
    <t>Los profesionales de participación gestionan con la debida anticipación los recursos logísticos y la autorización de las comisiones requeridas para el desarrollo de las jornadas proyectadas para la implementación de la estrategia de formación masiva para victimas organizadas y no organizadas. En caso de no ser posible la oportuna asignación de los recursos logísticos y/o la autorización de las comisiones, se elevarán las alertas ante la Subdirección de Participación para que de manera conjunta se decida sobre la necesidad de cancelar o reprogramar la respectiva jornada. Como evidencia quedan : correos electrónicos, solicitudes de requerimientos logísticos y pantallazos del trámite de las comisiones.</t>
  </si>
  <si>
    <t>Hacer seguimiento constante al trámite de los requerimientos logísticos y la solicitud de comisiones, generando las alertas necesarias cuando se detecte un retrazo que puede llevar a la cancelación o reprogramación de la respectiva jornada.</t>
  </si>
  <si>
    <t>Profesionales del equipo de participación</t>
  </si>
  <si>
    <t>Los profesionales de participación establecen mecanismos de articulación y coordinacion permanentes con los actores institucionales y las víctimas convocadas a participar en las jornadas proyectadas para la implementación de la estrategia de formación masiva para victimas organizadas y no organizada, con el propósito de mantenerlos informados sobre cualquier novedad que surja en la preparación de la respectiva jornada. En caso de ser necesario cancelar o reprogramar la respectiva jornada, ante la no de los recursos logísticos y/o la autorización de las comisiones, se informará inmediatamente a todos los convocados explicando las razones de la decisión y ofreciendo disculpas por los inconvenientes ocasionados. Como evidencia quedan : comunicaciones formales y correos electrónicos.</t>
  </si>
  <si>
    <t xml:space="preserve">Contribuir a la reparación integral de los daños colectivos ocasionados en el marco del conflicto armado a los sujetos de reparación colectiva desde una perspectiva material, política y simbólica </t>
  </si>
  <si>
    <t>Desarrollar las cinco fases del proceso de Reparación Colectiva con cada uno de los sujetos priorizados para cada vigencia, esto implica elaboración de matrices de identificación y correlación, presentación del programa a las comunidades y entes territoriales, recolectar información de los daños ocasionados por el conflicto armado, diseñar y formular el PIRC e implementar las acciones reparadoras concertadas con las comunidades, todo el desarrollo de la fase implica desplazamientos por el territorio Antioqueño requiriendo incluso adentrarse en zonas de difícil acceso</t>
  </si>
  <si>
    <t xml:space="preserve"> Uso inadecuado de los recursos. </t>
  </si>
  <si>
    <t> que brindan atención y orientación a las víctimas.</t>
  </si>
  <si>
    <t>Malversación de recursos de la Unidad para favorecer intereses individuales (solicitud de comisiones para realizar tramites personales)</t>
  </si>
  <si>
    <t>Una vez los profesionales realizan la comisión, elaboran el informe y lo envían al enlace territorial de reparación colectiva, este lo revisa y da el visto bueno para continuar con el proceso de pago, de lo contrario los profesionales no podrían legalizar sus comisiones.</t>
  </si>
  <si>
    <t xml:space="preserve">Remitir a la directora la aprobación final de la comisión con el visto bueno del líder del proceso para contar con el aval final de ella que se emitirá vía correo electrónico. </t>
  </si>
  <si>
    <t>semestral</t>
  </si>
  <si>
    <t>Líder del proceso de  Reparación Colectiva</t>
  </si>
  <si>
    <t>En caso de encontrarse anomalías en las jornadas y malversación de recursos, se debe reportar a la directora territorial para que sea ella quien emita el respectivo llamado de atención y escale lo necesario al nivel nacional.</t>
  </si>
  <si>
    <t xml:space="preserve">Directora Territorial. </t>
  </si>
  <si>
    <t>Adelantar el acompañamiento a la decisión de retorno, reubicación o integración local de las
personas u hogares víctimas de desplazamiento forzado que lo solicitan en el marco de la ruta
individual, de acuerdo con la Resolución 03320 de 2019.</t>
  </si>
  <si>
    <t xml:space="preserve">Definir las actividades y elementos operativos que permiten desarrollar cada momento establecido en el marco del acompañamiento de las comunidades víctimas de desplazamiento forzado, que deciden retornar, reubicarse o integrarse localmente. </t>
  </si>
  <si>
    <t xml:space="preserve">Se puede dar por desconocimiento u orientaciones equivocadas. </t>
  </si>
  <si>
    <t>Posibilidad de pérdida reputacional al generar expectativas equivocadas en las comunidades beneficiarias de los Planes de Retornos, al realizar promesas de implementación que no son viables para la Entidad, por desconocimiento u orientaciones equivocadas.</t>
  </si>
  <si>
    <t xml:space="preserve">Cada que se formule un plan de Retornos y Reubicaciones el líder del proceso revisa las acciones formuladas y evite visto bueno u observaciones a las mías vía correo electrónico, con el fin de identificar su viabilidad. </t>
  </si>
  <si>
    <t xml:space="preserve">Emitir correo al Nivel Nacional desde la Dirección Territorial, frente a las situaciones que generen alerta en el Territorio por la intervención de los profesionales. </t>
  </si>
  <si>
    <t xml:space="preserve">Líder del proceso de retornos y reubicaciones. </t>
  </si>
  <si>
    <t xml:space="preserve">El líder del proceso de Retornos y Reubicaciones revisará las actas e informes elaborados por los profesionales que asisten al territorio en aras de identificar, verificar y realizarle seguimiento a los compromisos asumidos con las comunidades. </t>
  </si>
  <si>
    <t>Brindar atención y orientación a través de los canales presencial, notificaciones, telefónico, virtual y escrito a la población víctima y no víctima, organismos de control, entidades e instituciones del orden nacional y territorial a través del diseño, implementación y control de estrategias necesarias para el trámite de las solicitudes y requerimientos recibidos, durante la vigencia de la ley de víctimas.</t>
  </si>
  <si>
    <t>por falta de recursos para desarrollar operaciones logísticas, comisiones que permitan brindar un fortalecimiento con calidad y acorde al protocolo de participación</t>
  </si>
  <si>
    <t>Perdida reputacional y económica frente al desarrollo de las jornadas de atención y orientación en los municipios que solicitan de esta y no hay cumplimiento de los compromisos adquiridos previamente en cuanto a convocatoria y herramientas tecnológicas para la realización de la jornada.</t>
  </si>
  <si>
    <t xml:space="preserve">Realización de reuniones físicas o virtuales con la dependencia a la cual este asignada la oficina de víctimas del municipio. para disminuir el incumplimiento de compromisos que son adquiridos al momento de la formalización de la jornada. 3 reuniones durante el año para recordar los compromisos que se deben cumplir para la realización de las jornadas en cada municipio. Evidencia: Actas de reunión. </t>
  </si>
  <si>
    <t xml:space="preserve">Emitir comunicado por parte de la Dirección Territorial a la Administración Municipal recordando los compromisos asumidos en los eventos y generando alertas a los municipios que no realizan las jornadas con la logística planeada. </t>
  </si>
  <si>
    <t>Directora Territorial</t>
  </si>
  <si>
    <t xml:space="preserve">Adelantar el acompañamiento a la decisión de retorno, reubicación o integración local de las
personas u hogares víctimas de desplazamiento forzado que lo solicitan en el marco de la ruta
individual, de acuerdo con la Resolución 03320 de 2019.
Implementar acciones de Reparación Colectiva. </t>
  </si>
  <si>
    <t xml:space="preserve">Posibilidad de pérdida reputacional al recibir sanciones de entes de control por la insatisfacción de las Víctimas en las entregas de insumos realizadas en los Planes de Retornos y reubicaciones,  Esquemas Especiales de Acompañamiento, Implementación de los Planes de Reparación Colectiva y proyectos. 
</t>
  </si>
  <si>
    <t>Cada que se realice la entrega a la Población Víctima de insumos referentes a la implementación de Planes de Retornos, Esquemas Especiales de Acompañamiento, los profesionales de Retornos o proyectos beben diligenciar  un acta de entrega en el que la comunidad o el líder firme el recibido a satisfacción de los insumos. Esta actividad la realizan los contratistas o funcionarios que asistan a la respectiva entrega. La Actividad se raliza a demanda. 
En caso tal de que la entrega no la acompañe ningún profesional de la Entidad, en Enlace Municipal deberá acompañar la entrega y enviar el acta firmada. 
Evidencia: acta firmada.</t>
  </si>
  <si>
    <t xml:space="preserve">La Directora Territorial emitirá un correo al Nivel Nacional con las novedades presentadas en las entrega de elementos o insumos, para que se tomen las medidas correctivas frente al caso. </t>
  </si>
  <si>
    <t xml:space="preserve">Gestionar las comunicaciones internas y externas de los avances realizados por las Direcciones Territoriales. </t>
  </si>
  <si>
    <t xml:space="preserve">Difundir información oficial a los medios de Comunicación externos. </t>
  </si>
  <si>
    <t xml:space="preserve">ante la población, las entidades territoriales, ministerio público,  entidades de cooperación internacional, entidades del sistema integral de paz. </t>
  </si>
  <si>
    <t xml:space="preserve">Posibilidad de pérdida reputacional ante la divulgación de información insuficiente, informal y no veraz en diferentes medios de comunicación. </t>
  </si>
  <si>
    <t xml:space="preserve">Enviar cada mes al Comunicador de la Dirección Territorial la planeación de los eventos que requieran su acompañamiento, para que sea la persona que realice el cubrimiento y brinde la información según los parámetros de la Entidad. según los parámetros de la Entidad. Esta información se debe remitir vía correo electrónico. Evidencia: Correo electrónico de planeación. Este control permite que el comunicador tenga una planeación anticipada para el cubrimiento de eventos. </t>
  </si>
  <si>
    <t>En caso de que una Entidad Territorial emita por sus medios de comunicación información que no es veraz o precisa, desde la Dirección Territorial se enviará un correo electrónico haciendo claridad de la información solicitando al encargado de los medios de la Entidad Territorial para que realice la respectiva corrección.</t>
  </si>
  <si>
    <t>Cada que se realice una actividad en el territorio el profesional que aplica la actividad debe enviar la información oficial al profesional de comunicaciones vía correo electrónico para que sea él sea la persona que divulgue la información en los medios externos. Se define que los única voceros de la Dirección Territorial es la directora territorial o el Comunicador en el caso que aplique. Esta actividad se desarrolla de forma periódica cada que se realice un evento que sea necesario divulgar por medios.. Evidencia Comunicado enviado por la Directora vía correo electrónico. En caso tal de que la Directora no ejecute el control será responsabilidad del profesional de comunicaciones informar a los funcionarios y contratistas las disposiciónes para emitir comunicados oficiales.</t>
  </si>
  <si>
    <t>Cada que se realice una actividad en el territorio el profesional que aplica la actividad debe enviar la información oficial al profesional de comunicaciones vía correo electrónico para que sea él sea la persona que divulgue la información en los medios externos.</t>
  </si>
  <si>
    <t xml:space="preserve">Brindar asistencia Técnica a la Entidades Territoriales, Ministerio Público y/o Entidades del SNARIV. </t>
  </si>
  <si>
    <t xml:space="preserve">Brindar asistencia técnica. </t>
  </si>
  <si>
    <t>Uso inadecuado de la información</t>
  </si>
  <si>
    <t xml:space="preserve">Por parte de funcionarios, contratistas o personas externas. </t>
  </si>
  <si>
    <t xml:space="preserve">Recibir dádivas, beneficios propios o firma de contratos  simulados  al brindar orientación y/o asistencia técnica a Entidades Territoriales, Ministerio Público o entidades del SNARIV. </t>
  </si>
  <si>
    <t>En reuniones internas periódicas con funcionarios y contratistas la Directora Territorial realizará fuerte énfasis en cero corrupción dentro de la Entidad, dará a conocer las implicaciones legales y administrativas que conllevan los actos corruptos. Se dejará como evidencia acta de reunión.  Evidencia: acta de reunión de comité.</t>
  </si>
  <si>
    <t xml:space="preserve">En caso de que el riesgo se materialice la Directora escalará el caso a Nivel Nacional vía correo electrónico para que desde Talento Humano y Control interno tomen las medidas correctivas que se generen por este tipo de actos de corrupción. </t>
  </si>
  <si>
    <t>Apoyar a las áreas misionales de la Unidad para las Víctimas, así como a las entidades del Sistema Nacional de atención y Reparación integral a las Víctimas – SNARIV- en todos los niveles de gobierno, en la formulación y presentación de proyectos de asistencia y atención y reparación a las víctimas, en el marco de la estrategia de corresponsabilidad.</t>
  </si>
  <si>
    <t xml:space="preserve">Realizar entrega de insumos en las diferentes líneas de inversión a las comunidades asociadas a Planes de Retornos, Sujetos de Reparación Colectiva y proyectos de mitigación y prevención del conflicto armado por parte de la Subdirección de Prevención y Atención a Emergencias. </t>
  </si>
  <si>
    <t>Asistencia técnica definida con lineamientos imprecisos y sujetos a variaciones frecuentes en los topes presupuestales, disponibilidad de insumos y delimitación del alcance de la acción reparadora, así como deficiencias en la coordinación operativa para la entrega de los elementos. Estas condiciones generan inconsistencias en la orientación técnica, afectan la planificación y ejecución de las acciones, y aumentan la probabilidad de insatisfacción por parte de las comunidades beneficiarias.</t>
  </si>
  <si>
    <t>Falta de un sistema claro, oportuno y estandarizado de articulación y comunicación entre las áreas misionales y el Grupo de Gestión de Proyectos del nivel nacional con las direcciones territoriales, lo que genera cambios frecuentes en los lineamientos sin socialización efectiva, desconocimiento de actualizaciones normativas y técnicas, y limitada capacidad para la elaboración de contratos robustos y oportunamente planificados. Esta ausencia de coordinación integral afecta la consistencia de la asistencia técnica, dificulta la programación de entregas y aumenta la probabilidad de errores operativos y percepciones negativas en las comunidades beneficiarias.</t>
  </si>
  <si>
    <t>Posible afectación a la reputación institucional, a la credibilidad frente a las comunidades, a la eficacia operativa y a la calidad en la implementación de la acción reparadora, derivada de la emisión recurrente de lineamientos cambiantes por parte de las áreas misionales y del Grupo de Gestión de Proyectos del nivel nacional, así como del limitado flujo de información y socialización hacia la dirección territorial. Estas condiciones, sumadas a debilidades en la estructuración de contratos robustos y en la planificación anticipada de la coordinación de entregas, pueden generar inconsistencias en la asistencia técnica, retrasos en la ejecución y disminución en la satisfacción de las comunidades beneficiarias.</t>
  </si>
  <si>
    <t>Los profesionales del Grupo de Gestión de Proyectos (GGP) de la Dirección Territorial Antioquia deberán solicitar formalmente, mediante correo electrónico, todos los lineamientos de asistencia técnica y sus respectivas actualizaciones emitidas por las áreas misionales y el Grupo de Gestión de Proyectos del nivel nacional. Asimismo, se realizarán reuniones periódicas de seguimiento entre el GGP Territorial y el Enlace Nacional, con el propósito de verificar actualizaciones, revisar avances y garantizar la alineación técnica. Cada reunión deberá quedar soportada mediante acta, en la cual se documentarán las modificaciones a los lineamientos y los avances en los procesos de asistencia técnica.</t>
  </si>
  <si>
    <t xml:space="preserve"> - Solicitar formalmente los lineamientos y sus actualizaciones al nivel nacional mediante correo institucional.
- Programar reuniones quincenales de seguimiento entre el GGP Territorial y el Enlace Nacional.
- Elaborar y aprobar actas de reunión que documenten lineamientos, cambios y decisiones técnicas.
- Consolidar un repositorio interno (carpeta compartida) para almacenar y mantener actualizados todos los lineamientos recibidos.</t>
  </si>
  <si>
    <t xml:space="preserve">Grupo Gestión de Proyectos. </t>
  </si>
  <si>
    <t>Antes de cada proceso de entrega de insumos, los profesionales del Grupo de Gestión de Proyectos (GGP) de la Dirección Territorial Antioquia deberán convocar una reunión con el operador y con el nivel nacional para revisar los ítems a entregar, las especificaciones técnicas y las condiciones logísticas del territorio. El objetivo es identificar alertas y establecer criterios claros para anticipar situaciones que puedan surgir durante la ejecución en campo. Las conclusiones deberán registrarse en un acta de reunión que documente inconsistencias o riesgos detectados, la cual será remitida a la Dirección Territorial, a las áreas misionales y al Grupo de Gestión de Proyectos del nivel nacional para la adopción de medidas pertinentes.</t>
  </si>
  <si>
    <t xml:space="preserve"> - Convocar reunión previa con el operador y nivel nacional antes de cada entrega programada.
- Revisar lista de ítems, especificaciones técnicas y condiciones logísticas del territorio.
- Identificar alertas, inconsistencias o riesgos operativos.
- Registrar en un acta los hallazgos y remitirla a la Dirección Territorial, áreas misionales y GGP nacional.</t>
  </si>
  <si>
    <t>Una vez realizada la entrega de los insumos en territorio, los profesionales del Grupo de Gestión de Proyectos (GGP) de la Dirección Territorial Antioquia deberán remitir un informe mediante correo electrónico a la Dirección Territorial, a las áreas misionales y al Grupo de Gestión de Proyectos del nivel nacional, detallando las novedades presentadas durante la entrega. El correo deberá incluir como soporte el acta de entrega o documento de remisión correspondiente, con el fin de gestionar oportunamente las situaciones identificadas y garantizar su subsanación.</t>
  </si>
  <si>
    <t xml:space="preserve"> - Recopilar la información en territorio sobre novedades, desviaciones o situaciones presentadas durante la entrega.
- Elaborar reporte técnico y remitirlo mediante correo electrónico a la Dirección Territorial, áreas misionales y GGP nacional.
- Adjuntar acta de entrega o documento de remisión como evidencia.
- Hacer seguimiento a la gestión de cierre de novedades por parte de las áreas responsables.</t>
  </si>
  <si>
    <t>Dirección Territorial Atlántico</t>
  </si>
  <si>
    <t xml:space="preserve">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  </t>
  </si>
  <si>
    <t>Efectuar la entrega de cartas de indemnización aptas a las víctimas localizadas</t>
  </si>
  <si>
    <t>ante las víctimas del conflicto armado interno por el incumplimiento en la entrega de la carta de indemnización</t>
  </si>
  <si>
    <t>dado que la Subdirección de Reparación Individual envía a la Dirección Territorial cartas de indemnización que no pueden ser entregadas ya que los destinatarios son  personas fallecidas o localizadas, viven fuera del país, sin documento de identidad, también porque las cartas presentan errores en los montos, en nombre o apellidos, o están dirigidas a personas con discapacidad cognitiva afectando el cumplimiento de las actividades.</t>
  </si>
  <si>
    <t>El enlace de reparación individual recibe las municipalizaciones que envían mensualmente desde nivel nacional y valida los destinatarios de la carta de indemnización en todas las fuentes internas y externas, previa notificación de la misma, para verificar la información del destinatario y proceder con la notificación de la carta, cada vez que lleguen cartas de indemnización a la Dirección Territorial, a demanda. En caso que el destinatario sea ilocalizado, fallecido, privado de la libertad, se encuentre fuera del país, sin documento de identidad, o la carta presente error en distribución o en los datos personales, el profesional de reparación individual anula, digitaliza y carga en la herramienta Indemniza las cartas de indemnización administrativas que no se pueden entregar. De este control queda como evidencia información cargada en Indemniza, SGV y/o FUID de envío a Gestión Documental.</t>
  </si>
  <si>
    <t>Anular las cartas de indemnización que no se puedan notificar por estar localizadas, fallecidas, que viven fuera del país, sin documento de identidad, con errores en los montos, en nombres o apellidos, o estén dirigidas a personas con discapacidad cognitiva y cargar el soporte en la herramienta Indemniza</t>
  </si>
  <si>
    <t>Enlace Indemnización Administrativa en la DT Atlántico</t>
  </si>
  <si>
    <t xml:space="preserve">El enlace  de inversión adecuada de recursos participa y levanta acta de Mesa Territorial de Cordinación  cada vez que lleguen procesos de pago a la Dirección Territorial, a demanda, con el fin de hacer efectiva la jornada pedagogica de IAR y la notificación de la carta de indemnización administrativa. En caso de que no se pueda programar la jornada, esta se reprogramará.  De este control queda como evidencia correo electrónico y/o acta de concertación, informe de la jornada realizada. </t>
  </si>
  <si>
    <t xml:space="preserve">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 
Promover una respuesta institucional articulada para que las víctimas accedan a una oferta social amplia, adecuada, descentralizada, simultánea y sin barreras de acceso con carácter preventivo y transformador. </t>
  </si>
  <si>
    <t xml:space="preserve">
Brindar asistencia técnica para la actualización de planes de contingencia en la fase de formulación a entidades territoriales de interés estratégico y que son priorizadas a partir de estudio técnico.
Asistencia técnica a entidades territoriales de interés estratégico  priorizadas a partir de estudio técnico para la actualización de planes de contingencia en la fase de formulación.
Brindar servicios de asistencia técnica diferenciada a los entes territoriales,  en los procesos de planeación, ejecución y seguimiento de la implementación territorial de la política de víctimas, que incorpora los aspectos técnicos, financieros y administrativos reconociendo el enfoque diferencial.
Fortalecer a las Mesas de Participación Efectiva de Víctimas, en los diferentes componentes de la PPV, Protocolos de Participación y normativa vigente. 
</t>
  </si>
  <si>
    <t>ante las entidades territoriales y víctimas del conflicto armado por no brindar asistencia técnica para la implementación de la política pública de atención, asistencia y reparación integral a las víctimas</t>
  </si>
  <si>
    <t xml:space="preserve">debido a que no se garantiza el desplazamiento de los servidores a los municipios del departamento para acompañar el proceso de asistencia técnica. </t>
  </si>
  <si>
    <t>El profesional de participación, previa convocatoria por parte de las Mesas de Participación y/o secretaría técnica (Personeria y Defensoría del Pueblo) brinda asistencia técnica a las Mesas de Participación Efectiva de Víctimas sobre el protocolo de participación efectiva de víctimas, formación para su cualificación en insidencia de PPV y liderezgo;  Así mismo, el profesional de participación ofrecerá a las Mesas de Participación realizar jornadas de asistencia técnica y fortalecimiento para su cualificación. En caso de no ser factible efectuar la asistencia técnica y/o formación, el profesional de participación socializará información asociada al proceso de participación efectiva a las Mesas de Participación. De esta actividad queda como evidencia correos electrónicos, registro fotográfico, lista de asistencia, actas  o ayuda de memoría de la reunión.</t>
  </si>
  <si>
    <t>Brindar asistencia técnica a las entidades territoriales  y Mesas de Participación Efectiva de Víctimas de manera virtual.</t>
  </si>
  <si>
    <t>Enlace nación territorio,
enlace participación
Enlace prevención</t>
  </si>
  <si>
    <t xml:space="preserve">El profesional de nación territorio y/o quien se designe en la Dirección Territorial, programa jornadas de asistencia técnica acorde a los requerimientos emitidos por los entes territoriales, realiza seguimiento de la política pública de atención, de manera mensual programa jornadas de asistencia técnica y de seguimiento de la política pública de atención, asistencia y reparación integral a las víctimas y/o participa en los comités de justicia transicional convocados por los entes territoriales, en caso de no ser factible efectuar la asistencia técnica presencial se programarán sesiones virtuales, de esta actividad queda como evidencia el acta de los CTJT, informes de participación del enlace de la DT, acta de la jornada , correo electrónico y/o lista de asistencia.
</t>
  </si>
  <si>
    <t>Trabajar conjuntamente con las víctimas en el proceso de reparación integral para la reconstrucción y trasformación de sus proyectos de vida.
Fortalecer, modernizar, adecuar y realizar las reformas institucionales necesarias que contribuyan a garantizar la implementación de la política de víctimas del país integralmente, con enfoque de derechos, territorial y diferencial. </t>
  </si>
  <si>
    <t>Realizar jornadas de atención móvil de orientación y comunicación a las víctimas con enfoque diferencial </t>
  </si>
  <si>
    <t>ante las víctimas del conflicto interno armado  y/o entidades territoriales por la no realización de jornadas móviles y/o estrategias complementarias</t>
  </si>
  <si>
    <t>debido a alteraciones de orden publico en el municipio y/o  por fallas en las herramientas de registro de solicitudes  y consulta, de conectividad, de  fluido eléctrico,  de una convocatoria no efectiva,  por la situación sanitaria generada por la presencia del COVID19 que conlleva a restricciones de atención presencial que afecta el cumplimiento de actividades y/o no presencia de orientadores que no brindan la atención y orientación a las victimas.</t>
  </si>
  <si>
    <t>Posibilidad de pérdida reputacional ante las víctimas del conflicto interno armado  y/o entidades territoriales por la no realización de jornadas móviles y/o estrategias complementarias</t>
  </si>
  <si>
    <t>El profesional de relación con el  ciudadano en la Dirección Territorial gestiona mensualmente a través del aplicativo SGV el agendamiento de las jornadas o estrategias complementarias, esto se realiza a través de la herramienta SGV donde se crea cada una  con el fin que esta sea aprobada por NN y se pueda garantizar el personal necesario por parte del operador. En caso de no ser posible realizar la jornada, se reprograma la jornada para dar cumplimiento al plan de acción. Como evidencia debe quedar  la solicitud cargada en el aplicativo SGV y/o correos electrónicos.</t>
  </si>
  <si>
    <t>Se realiza la reprogramación de las jornadas móviles en SGV  que fueron canceladas de acuerdo a la meta y a  la programación del indicador en el mes y/o  demanda de solicitudes de jornadas de los municipios.</t>
  </si>
  <si>
    <t>Profesional de relación con el ciudadano encargado de las jornadas móviles</t>
  </si>
  <si>
    <t>Trabajar conjuntamente con las víctimas en el proceso de reparación integral para la reconstrucción y trasformación de sus proyectos de vida.
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  </t>
  </si>
  <si>
    <t>Posibilidad de pérdida reputacional ante las partes interesadas de la Unidad para las Víctimas por el uso inadecuado de información </t>
  </si>
  <si>
    <t>que brindan atención y orientación a las víctimas del conflicto armado </t>
  </si>
  <si>
    <t>para favorecer el pago de una ayuda y/o atención humanitaria y/o medida de  indemnización administrativa.</t>
  </si>
  <si>
    <t>con el objetivo de obtener un beneficio económico por parte Servidores (planta, contratistas, operadores y entidades del SNARIV) </t>
  </si>
  <si>
    <t>Posibilidad de pérdida reputacional ante las partes interesadas de la Unidad para las Víctimas por el uso inadecuado de información con el objetivo de obtener un beneficio económico por parte Servidores (planta, contratistas, operadores y entidades del SNARIV) que brindan atención y orientación a las víctimas del conflicto armado para favorecer el pago de una ayuda y/o atención humanitaria y/o medida de indemnización administrativa.</t>
  </si>
  <si>
    <t>El Profesional de Inversión Adecuada de Los Recursos y/o quien designe la Dirección Territorial socializa la campaña "YO TRAMITO, SIN TRAMITADORES'' a la población víctima  en las jornadas de asistencia y/o reparación programadas por la Dirección Territorial, de acuerdo con la programación de las jornadas, con el objeto de dar a conocer a la población víctima la gratuidad de los servicios de la Unidad. En caso que no se pueda socializar la campaña en las jornadas de atención y/o reparación, se fortalecerá la difusión de la campaña a través de los miembros de las mesas de participación . De esta gestión quedará como evidencia registro fotográfico y listado de asistencia y/o correo electrónico.</t>
  </si>
  <si>
    <t>De acuerdo a la tipología del riesgo se debe define implementar un plan de acción que fortalezca y mitigue la materialización del riesgo</t>
  </si>
  <si>
    <t>Socializar la campañana "YO TRAMITO, SIN TRAMITADORES'de manera trimestral a los Enlaces de Victimas, y/o Secretario(a) de gobierno  de los entes territoriaes en todos los espacios institucionales. Como evidenica se presentarán los correos electronicos con la difusion de los mensajes e información relacionada con la campaña. </t>
  </si>
  <si>
    <t>Enlace de Inversión Adecuada de Recursos: Adriana Perez</t>
  </si>
  <si>
    <t>El Profesional de la Red Nacional de Información tramita la creación de usuarios para el acceso y uso de las herramientas de información administradas por la Red Nacional de Información con el cumplimiento de requisitos a los servidores del SNARIV cuando sea solicitado. El profesional de la Red Nacional de Información realiza una verificación en la herramienta Vivanto, en el perfil de Administrador, de los usuarios activos, dos veces al año: junio y diciembre, con el objeto de analizar que los usuarios creados estén activos y sean las personas vinculadas con las entidades del SNARIV. De este control queda como evidencia: reporte herramienta Vivanto y correo electrónico en caso de usuarios inactivos. En caso que no se hayan inactivado los usuarios, a 31 de diciembre, la herramienta Vivanto inactiva los usuarios automáticamente, de este control quedará como evidencia reporte de la herramienta vivanto sobre los usuarios inactivos.</t>
  </si>
  <si>
    <t>Dirección Territorial Bolívar y San Andrés</t>
  </si>
  <si>
    <t>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t>
  </si>
  <si>
    <t xml:space="preserve">Acompañar a las EETT en la formulación y aprobación del POSI
Construir informes de articulación, gestión y seguimiento en el marco de los CTJT municipales.
Socializar la oferta institucional de las entidades nacionales y sus convocatorias en el territorio.
Acompañar técnicamente a las entidades territoriales para que mantengan los conceptos de seguridad vigentes
Asistencia Técnica para la Actualización en Planes de Contingencia en etapa de formulación para municipios de interés estratégico, fortalecimiento de la estrategia de corresponsabilidad con el Gobernación de Bolívar y san Andrés,
</t>
  </si>
  <si>
    <t>ante las entidades del SNARIV y las víctimas por no brindar asistencia técnica o insatisfacción en la realización de las mismas</t>
  </si>
  <si>
    <t xml:space="preserve">
debido a la falta de recursos para efectuar las asistencias técnicas orientadas a la asistencia, atención y reparación integral de las víctimas.
</t>
  </si>
  <si>
    <t xml:space="preserve">No aplica </t>
  </si>
  <si>
    <t>Los profesionales y contratistas de los procesos de gestión de la información, gestión interinstitucional, reparación integral, prevención urgente y atención en la inmediatez, por lo menos una vez al trimestre, efectúan solicitudes, reuniones, jornadas, talleres de formación y asistencia técnica sobre las responsabilidades del SNARIV en los procesos de atención, asistencia y reparación, con el propósito de articular y maximizar la capacidad operativa del equipo humano de la dirección territorial; mantener informado a los miembros del SNARIV de estos procesos y hacerle seguimiento a las obligaciones legales de las distintas entidades en relación con los procesos de gestión de la información, gestión interinstitucional, reparación integral (retornos y reubicaciones), prevención urgente y atención en la inmediatez.  En caso de observar que no hay participación de las entidades del SNARIV, el equipo de la dirección territorial informará de la situación a las dependencias del nivel nacional de la Unidad para la Atención y Reparación a las Víctimas, para que ésta oriente sobre las actividades para promover el cumplimiento de las obligaciones de las entidades del SNARIV. De estos espacios se pueden generar informes, solicitudes, actas y correos electrónicos</t>
  </si>
  <si>
    <t>De acuerdo al nivel de severidad residual del riesgos se identificará plan de acción para evitar su materialización</t>
  </si>
  <si>
    <t>En las mesas de trabajo para la formulación del plan de acción 2025 se debe analizar por parte de la dirección territorial la provisión de recursos financieros y humanos</t>
  </si>
  <si>
    <t>Profesionales Lideres correspondiente de cada proceso de la DT Bolívar y San Andrés</t>
  </si>
  <si>
    <t xml:space="preserve">Implementar las fases, medidas y acciones del programa de reparación colectiva
Realizar jornadas de atención móvil de orientación y comunicación a las víctimas 
Efectuar la entrega de cartas de indemnización aptas a las victimas localizadas. 
Realizar acciones de fortalecimiento a emprendimientos de víctimas identificados y caracterizados.
Implementar la estrategia de tejido social de las comunidades retornadas o reubicadas en relación con sus procesos de integración comunitaria y arraigo territorial 
Implementar estrategias grupales con víctimas del conflicto armado para el acceso a la medida de satisfacción a nivel individual, en los componentes de memoria, dignificación y recuperación de prácticas sociales. 
Entregar esquemas especiales de acompañamiento en el proceso de retorno y reubicación de tipo familiar en el área urbana 
Entregar esquemas especiales de acompañamiento en el proceso de retorno y reubicación de tipo comunitario
Implementar la estrategia de comunicación y formación masiva para victimas organizadas y no organizadas interesadas en la política pública de victima 
Implementar acciones del plan de fortalecimiento del modelo de operación de enfoque diferencial y de género 
Formular los Planes específicos de prevención y atención con comunidades negras, afrocolombianas, raizales y palanqueras. 
Implementar las medidas a cargo de la Unidad en los planes específicos de prevención y atención para comunidades Negras, Afrocolombianas, Raízales y Palenqueras. 
Tramitar las solicitudes de acompañamiento en el proceso de retorno y reubicación individual o familiar, en la vigencia 2025 
Verificar la implementación de acciones diferentes a los Esquemas Especiales de Acompañamiento Comunitario y SSV en los planes de retornos y reubicaciones no étnicos
Tramitar las colocaciones del primer apoyo a la sostenibilidad en las solicitudes de retorno y reubicación que aplique 
Aprobar planes de retorno y reubicación no étnicos
</t>
  </si>
  <si>
    <t>ante las víctimas y la sociedad en general por la falta de atención, asistencia y reparación</t>
  </si>
  <si>
    <t xml:space="preserve">debido a la insuficiencia de recursos de los operadores, a la ausencia de comisiones y viáticos para los servidores y la interrupción en el funcionamiento de las plataformas de atención, asistencia y reparación de la UARIV. </t>
  </si>
  <si>
    <t>Los profesionales y contratistas de los procesos de reparación integral, relación con el ciudadano, direccionamiento estratégico y la directora territorial, se reúnen con el objetivo de realizar revisión, balance y emitir directrices frente al estado de la atención, asistencia y reparación en los municipios de competencia de la dirección territorial. Se realizan por lo menos dos reuniones al año. En caso de observar que las directrices emitidas por la dirección territorial no logran cumplir con las obligaciones de atención, asistencia y reparación que le corresponden a esta dependencia territorial, el equipo de la dirección territorial informará de la situación a las dependencias del nivel nacional de la Unidad para la Atención y Reparación a las Víctimas para recibir orientaciones para superar esta situación. De estas actividades se puede generar algunas de las siguientes evidencias: actas, correos, informes, solicitudes y listados de asistencia.</t>
  </si>
  <si>
    <t xml:space="preserve">Se realizará una actividad en el marco de la competencias de la dirección territorial </t>
  </si>
  <si>
    <t xml:space="preserve">Se realizarán seguimientos del cumplimiento del plan de acción en los comités territoriales, y del estado del cumplimiento de las obligaciones en materia atención, asistencia y reparación en el departamento de San Andrés Islas. </t>
  </si>
  <si>
    <t xml:space="preserve">Fortalecer, modernizar, adecuar y realizar las reformas institucionales necesarias que contribuyan a garantizar la implementación de la política de víctimas del país integralmente, con enfoque de derechos, territorial y diferencial. </t>
  </si>
  <si>
    <t>Hacer seguimiento a los acuerdos de confidencialidad a las entidades de SNARIV</t>
  </si>
  <si>
    <t xml:space="preserve">Uso indebido o inadecuado de la información </t>
  </si>
  <si>
    <t>por parte de funcionarios o contratistas de la DT</t>
  </si>
  <si>
    <t xml:space="preserve">de los aplicativos de la Unidad para las Víctimas con fines ilegales </t>
  </si>
  <si>
    <t>Uso indebido o inadecuado de la información de los aplicativos de la Unidad para las Víctimas con fines ilegales por parte de funcionarios o contratistas de la DT, para beneficio propio o de un tercero</t>
  </si>
  <si>
    <t>El articulador territorial de la RNI realiza/coordina anualmente una jornada de formación en las herramientas y lineamientos de la RNI a las entidades SNARIV, con el propósito de mantener actualizados los funcionarios de las distintas entidades en las herramientas de la RNI, y si se presenta, conocer y dar trámites a las situaciones que estos servidores manifiesten sobre el acceso y uso de las herramientas de la RNI.  En caso de no poderse realizar, la profesional de registro y/o RNI efectúa la asistencia técnica vía correo electrónico. Pueden quedar como evidencia informes, acta de reunión y/o correo electrónico.</t>
  </si>
  <si>
    <t xml:space="preserve">La profesional de Red Nacional de Información socializará al equipo de la dirección territorial el Procedimiento Creación de Usuarios en Sistemas de Información con el propósito que se apropien de estas regulaciones para contribuir a la prevención del uso indebido o inadecuado de la información de los aplicativos de la Unidad para las Víctimas, esto se hará dos veces al año. </t>
  </si>
  <si>
    <t>Profesional responsable en la dirección territorial de la RNI</t>
  </si>
  <si>
    <t>La directora territorial Bolívar y San Andrés (o el articulador territorial) firma los acuerdos de confidencialidad (cada vez que haya una solicitud para tener acceso a Vivanto), para que funcionarios, contratistas, colaboradores y entidades del SNARIV tengan acceso a Vivanto, y se revisan los documentos que sustentan la firma de este acuerdo con el objetivo de verificar el cambio de funcionarios, contratistas, colaboradores en las entidades del SNARIV y de la Unidad para la Atención y Reparación a las Víctimas. En caso de no poderse realizar esta acción de control al riesgo, la directora territorial Bolívar y San Andrés (o el articulador territorial) informaran a la RNI para recibir lineamientos para resolver las situaciones que se presenten por estas circunstancias y asegurar que los accesos a los sistemas de información sean conforme a los requisitos jurídicos. Queda como evidencia el registro de autorización de usuarios autorizados para acceso a sistemas de información, copia de acuerdos de confidencialidad y/o correos electrónicos</t>
  </si>
  <si>
    <t>Efectuar la entrega de cartas de indemnización aptas a las victimas localizadas</t>
  </si>
  <si>
    <t xml:space="preserve">Efectuar una entrega ilegal  </t>
  </si>
  <si>
    <t xml:space="preserve">por parte de funcionarios o contratistas de la DT </t>
  </si>
  <si>
    <t xml:space="preserve">de la indemnización administrativa </t>
  </si>
  <si>
    <t xml:space="preserve">para favorecer a un tercero </t>
  </si>
  <si>
    <t xml:space="preserve">Efectuar una entrega ilegal  de la indemnización administrativa por parte de funcionarios o contratistas de la DT para favorecer a un tercero </t>
  </si>
  <si>
    <t>El profesional de reparación individual y la directora territorial cumplen mensualmente con el procedimiento de notificación de indemnización administrativa con el objetivo de garantizar que las víctimas reciban la carta de indemnización conforme a lo establecido en las normas reglamentarias de la Unidad para la Atención y Reparación a las Víctimas. En caso de no poder cumplirse el anterior procedimiento, el profesional de reparación individual y/o la directora territorial le informan a la subdirección de reparación individual, con el propósito de  recibir lineamientos que permitan asegurar la entrega de las indemnizaciones a las víctimas. Pueden quedar como evidencias correos electrónicos, informes, actas y solicitudes.</t>
  </si>
  <si>
    <t>Reducir - Transferencia</t>
  </si>
  <si>
    <t xml:space="preserve">La profesional de reparación individual solicitará una vez al año, por medio de correo electrónico o en reunión, a la subdirección de reparación individual el ajuste del procedimiento notificación de indemnización administrativa y entrega del mensaje estatal de reconocimiento y dignificación con el propósito que este procedimiento brinde regulaciones a las situaciones que se vienen presentando que dificultan la efectiva notificación de las cartas de indemnización en la dirección territorial Bolívar y San Andrés. </t>
  </si>
  <si>
    <t xml:space="preserve">Profesional responsable en la dirección territorial de la notificación de las indemnizaciones </t>
  </si>
  <si>
    <t xml:space="preserve">El profesional de reparación individual socializa una vez al año el procedimiento de notificación indemnización administrativa vigente a los servidores públicos de la dirección territorial, con el objetivo de que el mayor número de servidores conozcan el procedimiento y puedan resolver las inquietudes generales acerca de las indemnizaciones que le puedan realizar las víctimas y los funcionarios de las entidades del SNARIV. En caso de no poderse socializar en reuniones de equipo, el procedimiento de notificación indemnización administrativa, el profesional de reparación individual lo socializará por correo electrónico. Puede quedar como evidencia informes, acta de reunión y/o correos electrónicos. </t>
  </si>
  <si>
    <t>Dirección Territorial Caquetá-Huila</t>
  </si>
  <si>
    <t>por la inoportunidad en la entrega de cartas de indemnización administrativa</t>
  </si>
  <si>
    <t>debido a cartas con errores en liquidación, de trámite y de fondo, personas ubicadas en otros departamentos, fallecidos sin actualización de registro de defunción o situaciones de orden público que impiden el desplazamiento.</t>
  </si>
  <si>
    <t xml:space="preserve">El profesional de indemnizaciones de la  DT una vez que lleguen las cartas de indemnización realiza la revisión de la municipalización, en el evento de identificar errores,  procede a anular la carta y cargar el  soporte en la herramienta INDEMNIZA y remite correo electrónico a la Subdirección de Reparación individual, informando la inconsistencia presentada con el objetivo de evitar su pago en forma equivocada.  En el evento que el Operador quien realiza las reprogramaciones a nivel nacional, no pueda ejecutarla, el caso queda suspendido hasta que se realice la gestión.  
Como evidencia queda la carta anulada, correo electrónico remitido a la Subdirección de Reparación Individual con el reporte del error. </t>
  </si>
  <si>
    <t>Se acepta el riesgo y se define continuar fortaleciendo los controles.</t>
  </si>
  <si>
    <t>El profesional de indemnizaciones de la  DT con el fin de localizar a las victimas, cuando identifica que reside en otro departamento y no pueda desplazarse al lugar donde se encuentra disponible la carta, procede a solicitar la reprogramación del giro mediante la modalidad de envío express,  al departamento donde se encuentre localizada la persona.  En caso de no ubicar al destinatario se procederá a anular la carta por ilocalizado una vez vence el plazo del  proceso y posterior cargue en la herramienta INDEMNIZA. En el caso de que la victima se encuentre fallecida se procede a anular la carta, informando a la Subdirección de Reparación Individual, para que inicie la reprogramación de fondo.  
Como evidencia queda la anulación de la carta, el cargue respectivo en la herramienta INDEMNIZA y correos electrónicos.</t>
  </si>
  <si>
    <t>Los profesionales del proceso de reparación individual organizan las jornadas de entrega de cartas de indemnización de acuerdo con la cantidad de cartas que lleguen a la DT.  En el evento de que no se pueda realizar la jornada por situaciones de orden público, el profesional de Indemnizaciones procede a comunicar al nivel nacional la situación presentada con el fin de recibir instrucciones.  
Como evidencia quedan correos electrónicos.</t>
  </si>
  <si>
    <t>Tramitar jornadas de atención móvil de orientación y comunicación a las victimas</t>
  </si>
  <si>
    <t>ante la insatisfacción de las victimas, entes territoriales y organismos de control,  por la no realización de las jornadas de atención y orientación</t>
  </si>
  <si>
    <t xml:space="preserve">debido a deficiencias en la disponibilidad del servicio de red y la intermitencia en el funcionamiento de la herramientas de consulta y gestión como SGV, VIVANTO, ORFEO, SIRAV, e INDEMNIZA
</t>
  </si>
  <si>
    <t xml:space="preserve">Los profesionales de Relación con el ciudadano gestionan la conectividad a internet con el Operador y el Ente Territorial, antes de la realización de la jornada.  Adicionalmente, se solicita al Operador que facilite los MIFI para llevarlos a las jornadas como medida de contingencia. En caso de que el internet no funcione los orientadores proceden a diligenciar el formato solicitud campañas OUTBOUND  el cual remiten a las Profesionales de Servicio al Ciudadano, después de finalizar la jornada, con el fin de escalar al nivel nacional para realizar la atención vía telefónica y/o virtual a las victimas que no se pudieron atender durante la jornada. 
Como evidencia quedan correos electrónicos. </t>
  </si>
  <si>
    <t>Los profesionales de Relación con el Ciudadano en el evento de que no se pueda realizar la jornada de atención y/o feria de servicio por alteración de orden público, los entes territoriales solicitan a la Unidad para las Victimas el aplazamiento y/o reprogramación de la Jornada. De igual forma, la Dirección Territorial puede solicitar el aplazamiento y/o reprogramación de la jornada al nivel central. 
Como evidencia quedan correos electrónicos.</t>
  </si>
  <si>
    <t xml:space="preserve">Promover una respuesta institucional articulada para que las víctimas accedan a una oferta social amplia, adecuada, descentralizada, simultánea y sin barreras de acceso con carácter preventivo y transformador. </t>
  </si>
  <si>
    <t>Realizar atención presencial y brindar  asistencia técnica para cumplir con el objetivo de la Unidad.</t>
  </si>
  <si>
    <t>ante las victimas, entes territoriales y mesas de participación efectiva de victimas, por no brindar la asistencia técnica programada de manera oportuna o insatisfacción en la realización de la misma,  en los CRAV y PAV</t>
  </si>
  <si>
    <t>debido a constante intermitencia en operadores de internet en los dos departamentos, directriz de austeridad (reducción de personal), falta de aprobación de viáticos y  frecuencia en las diferentes rutas en municipios lejanos y de difícil acceso, condiciones de orden público, limitando la prestación del servicio.</t>
  </si>
  <si>
    <t xml:space="preserve">La profesional de servicio al ciudadano cuando se presenta intermitencia en el servicio de internet en los CRAV y PAV,  envia correo electrónico solicitando a la profesional zonal dar instrucción a los orientadores para que procedan a conectar los modem y router suministrados por el Operador.  En el evento en que la falla de conectividad sea masiva y no se tenga una solución inmediata, los orientadores proceden a informar a las víctimas que están en sala de espera la novedad presentada.  
Como evidencia queda el informe de productividad mensual que remite el nivel nacional con los reportes de las incidencias presentadas y correo electrónico que remiten las profesionales de servicio al ciudadano a la profesional . </t>
  </si>
  <si>
    <t>En caso de que el internet no funcione en los CRAV y PAV los orientadores procederan a diligenciar el formato con datos de contactabilidad de las víctimas no atendidas,  el cual remiten a los Profesionales de Servicio al Ciudadano, con el fin de escalar al nivel nacional para realizar la atención vía telefónica y/o virtual a las victimas que no se pudieron atender.</t>
  </si>
  <si>
    <t>Profesionales de Relación con el Ciudadano</t>
  </si>
  <si>
    <t>La profesional del proceso de Nación Territorio para garantizar la presencia de las entidades territoriales a las asistencias técnicas de manera presencial,  ha dividido el departamento del Huila en cuatro zonas, centro, norte, occidente y sur, buscando un municipio equidistante, sin embargo, en el caso de no poder garantizar la presencia de la entidad territorial se realiza una capacitación virtual para las entidades que no participan. 
Como evidencia quedan las actas de las asistencias técnicas brindadas a los entes territoriales.</t>
  </si>
  <si>
    <t>Información y herramientas de consulta Vivanto y SGV</t>
  </si>
  <si>
    <t>Uso indebido</t>
  </si>
  <si>
    <t>por parte de los funcionarios o contratistas</t>
  </si>
  <si>
    <t xml:space="preserve">de la información y herramientas de consulta de la DT </t>
  </si>
  <si>
    <t>con el objetivo de obtener algún beneficio propio o beneficiar a un tercero</t>
  </si>
  <si>
    <t>Los profesionales de Relación con el Ciudadano y los orientadores, en las charlas de apertura de la atención diaria en los CRAV y Puntos de Atención socializan la campaña antifraude con el objetivo de evitar que personas inescrupulosas hagan uso indebido de la información de las victimas para obtener algún beneficio. Adicionalmente, se divulgan las piezas comunicativas que envía nivel nacional sobre la campaña antifraudes y se da a conocer el correo electrónico para que las víctimas realicen las respectivas denuncias.
Como evidencia queda el acta mensual de sala de espera.</t>
  </si>
  <si>
    <t xml:space="preserve">Los profesionales de la RNI y Relación con el Ciudadano cada vez que solicitan usuario (profesionales de planta, contratistas de la UARIV, Enlaces Municipales, Entidades del SNARIV) en las herramientas de consulta y gestión tales como VIVANTO, INDEMNIZA y SGV; recepcionan la documentación necesaria (Formatos de aceptación de Confidencialidad firmados por el solicitante y fotocopia de cédula de ciudadanía ampliada al 100%), la validan, firman los acuerdos, los escanean, los cargan en el sistema y/o los remiten a la Subdirección y/o enlace nacional correspondiente, para crear y/o activar el acceso a los solicitantes, el cual se concede como plazo máximo el día 31 de diciembre del año.
En los casos de acceso a  herramientas  otorgadas a contratistas directos de la Unidad como al personal de Planta,  al finalizar el contrato y/o cuando se retiran, deben allegar certificado de Paz y Salvo expedido por la Unidad para las Víctimas en el cual se de cuenta de su estado final con la Oficina de Tecnologías de la Información.
Como evidencia quedan acuerdos de confidencialidad (profesionales de planta, contratistas de la UARIV, Enlaces Municipales, Entidades del SNARIV) y paz y salvos de contratistas y funcionarios de la UARIV.  </t>
  </si>
  <si>
    <t>En el evento que se reciba un reporte por mal uso de las herramientas, en primera instancia se procede a bloquear el usuario, reportar a la subdirección y/o enlace nacional  correspondiente para dar inicio a los procesos legales que haya lugar.
Cuando un Enlace Municipal  no culmina el contrato, el Ente Territorial o institución correspondiente, envía el reporte de culminación o desistimiento del contrato, junto a la carta de presentación del nuevo Enlace. Conocida esta situación se procede a desactivar dicho usuario.
Como evidencia se allegan correos electrónicos</t>
  </si>
  <si>
    <t>Dirección Territorial Cauca</t>
  </si>
  <si>
    <t>Trabajar conjuntamente con las víctimas en el proceso de reparación integral para la reconstrucción y trasformación de sus proyectos de vida.
Definir con las entidades territoriales la implementación de la Ley 1448/11, sus Decretos reglamentarios y los Decretos Ley.</t>
  </si>
  <si>
    <t>Efectuar la entrega de cartas de indemnización a las victimas localizadas</t>
  </si>
  <si>
    <t>ante las victimas y entes territoriales por no efectuar la entrega de cartas de indemnización a las víctimas localizadas</t>
  </si>
  <si>
    <t>debido a desactualización de datos de la población, inoportunidad de gestión con entidades bancarias y situaciones de orden público.</t>
  </si>
  <si>
    <t>Posibilidad de pérdida económica y reputacional ante las victimas y entes territoriales por no efectuar la entrega de cartas de indemnización a las víctimas localizadas</t>
  </si>
  <si>
    <t xml:space="preserve">Trimestralmente por parte del líder de procedimiento de Reparación Individual realiza un informe del estado del seguimiento y del cumplimiento de las acciones proyectadas, previa validación por parte del enlace de Planeación, en caso de incumplimiento se verifica la base de datos de municipalización y de entregas de cartas realizando el contraste de la información. Con la información anterior se toman las mediades de control respectivas. Adicional se toma como referencia el reporte de las condiciones de seguridad por parte del COMR para el control orientado al orden publico. Como evidencia se cuenta con informe de reparación indemnizaciones notificadas y base de datos municipalización de cartas entregadas además del registro de notificación en el software institucional Indemniza. </t>
  </si>
  <si>
    <t>Acorde al control de bases de datos desactualizadas desde la DT Cauca se llevará un registro por parte de las funcionarias que manejan el procedimiento de indemnización el cual permitirá la localización de las personas. Este registro tiene una actualización mensual basada el los registros de la Unidad, SISBEN, alcaldías entre otras bases de información</t>
  </si>
  <si>
    <t>  02/01/2026</t>
  </si>
  <si>
    <t>Enlace SIG
líder de reparación Individual</t>
  </si>
  <si>
    <t>Trabajar conjuntamente con las víctimas en el proceso de reparación integral para la reconstrucción y trasformación de sus proyectos de vida.
Definir con las entidades territoriales la implementación de la Ley 1448/11, sus Decretos reglamentarios y los Decretos Ley.
Vincular de manera activa a la sociedad civil y a la comunidad internacional en los procesos de reparación integral a las víctimas del conflicto.
Fortalecer la cultura de confianza, colaboración e innovación para garantizar una atención digna, respetuosa y diferencial.</t>
  </si>
  <si>
    <t>Acompañar técnicamente a las entidades territoriales para que mantengan los conceptos de seguridad vigentes
Asistencia Técnica para la Actualización en Planes de Contingencia en etapa de formulación para municipios de interés estratégico</t>
  </si>
  <si>
    <t>ante las victimas del conflicto por no brindar asistencia técnica o efectuarla de manera inadecuada</t>
  </si>
  <si>
    <t>debido a falta de competencia del personal y situaciones de orden de público o manifestaciones.</t>
  </si>
  <si>
    <t>Posibilidad de pérdida reputacional ante las victimas del conflicto por no brindar asistencia técnica o efectuarla de manera inadecuada</t>
  </si>
  <si>
    <t>Trimestralmente por parte del Líder del procedimiento de Retornos y Reubicaciones y validación del enlace de Planeación se determina el cumplimiento de los objetivos establecidos según los proyectado mediante informe condiciones de seguridad y estado de avance de los planes de contingencia. En el caso de incumplimiento se establece en los CTJT los seguimientos necesarios para las aprobaciones respectivas. Como evidencia se tiene el acta del Comité Territorial de Justicia Tradicional con las aprobaciones respectivas. Desde la DT se hacen las orientaciones necesarias para fortalecer la gestión del conocimiento respecto a los requisitos técnicos para las actividades de Retornos y Reubicaciones y Planes de .  Adicional se toma como referencia el reporte de las condiciones de seguridad por parte del COMR para el control orientado al orden publico</t>
  </si>
  <si>
    <t>Seguimiento a los indicadores de gestión de los Planes de Contingencia y el reporte de seguridad de los entes territoriales</t>
  </si>
  <si>
    <t>Enlace SIG
líder de SPAE</t>
  </si>
  <si>
    <t>Vincular de manera activa a la sociedad civil y a la comunidad internacional en los procesos de reparación integral a las víctimas del conflicto.</t>
  </si>
  <si>
    <t>Concertar e implementar los planes de retorno o reubicación de manera efectiva en condiciones de dignidad, voluntariedad y seguridad</t>
  </si>
  <si>
    <t>ante la población victima afectada por apoyo a su regreso o estabilidad social y económica</t>
  </si>
  <si>
    <t>debido a la ausencia en la planificación de la fases de planes y retornos o reubicación.</t>
  </si>
  <si>
    <t>Posibilidad de pérdida económica y reputacional ante la población victima afectada por apoyo a su regreso o estabilidad social y económica</t>
  </si>
  <si>
    <t>Se realiza un informe trimestral por parte del líder del procedimiento de RR y se valida con el enlace de planeación, en el cual se registra los cumplimientos establecidos según las metas del Plan de Acción. En caso de incumplimiento en la planificación de la presentación de los planes se valida el avance en los Comités de justicia Transicional con el objetivo de validar la información del Plan. Al verificar la aprobación del Plan de Retorno en el CTJT se dar cumplimiento al objetivo planeado. En la evidencia se tiene el acta del CTJT en la cual se detalla la aprobación del Plan de Retorno</t>
  </si>
  <si>
    <t>Validar la información del cumplimiento de los objetivos planificados en el plan de acción con el indicador respectivo a presentar determinando cumplimiento de los objetivos definidos</t>
  </si>
  <si>
    <t>Enlace SIG
líder de Retornos y Reubicaciones</t>
  </si>
  <si>
    <t>Acercar el Estado a las víctimas para brindarles una oferta pertinente, eficaz, sostenible y oportuna.</t>
  </si>
  <si>
    <t>Garantizar la entrega de los insumos proyectados a la población victima en el marco de subsidiaridad desde los Proyectos de Infraestructura Social y comunitaria</t>
  </si>
  <si>
    <t xml:space="preserve">Uso inadecuado de los recursos </t>
  </si>
  <si>
    <t>por parte del funcionarios o contratista</t>
  </si>
  <si>
    <t>en la destinación  del presupuesto para Proyectos de Infraestructura Social y Comunitaria (SPAE) asignados a las entidades territoriales</t>
  </si>
  <si>
    <t>con el objetivo de obtener beneficio propio o de un tercero.</t>
  </si>
  <si>
    <t>Uso inadecuado de los recursos en la destinación  del presupuesto para Proyectos de Infraestructura Social y Comunitaria (SPAE) asignados a las entidades territoriales por parte del funcionarios o contratista con el objetivo de obtener beneficio propio o de un tercero.</t>
  </si>
  <si>
    <t>La Dirección Territorial  del Cauca con su Proceso de Gestión Interinstitucional en su condición de Secretaria Técnica del comité técnico y operativo del convenio debe citar mensualmente los miembros del comité para revisar el avance de ejecución de los convenios. Con ello se tiene como propósito hacer el control necesario de la gestión a realizar. En caso de no tener la posibilidad de llamar al control se hará el reporte a las entidades respectivas en compañía del Director Territorial. Se recogerá con esto informe de seguimiento, matriz avance de proyectos, registro SISGESPLAN, correos eléctricos, actas, listado de asistencia además del proyecto presentado y aprobado</t>
  </si>
  <si>
    <t>En seguimiento para mitigar el riesgo de tomara como base la matriz de proyectos y la validación en el aplicativo SISGESPLAN</t>
  </si>
  <si>
    <t>Socializar o fortalecer la estrategia de no le echen cuentos</t>
  </si>
  <si>
    <t>Líder SIG
Líder DGI Territorio</t>
  </si>
  <si>
    <t xml:space="preserve">Implementar una estrategia de comunicación y formación masiva para victimas organizadas y no organizadas interesadas en la política publica de victimas </t>
  </si>
  <si>
    <t>antes las partes interesadas, por la desinformación de las actividades</t>
  </si>
  <si>
    <t>por falta de información detallada de la ruta a orientar  en el marco de la oferta institucional.</t>
  </si>
  <si>
    <t>Posibilidad de pérdida reputacional antes las partes interesadas, por la desinformación de las actividades</t>
  </si>
  <si>
    <t>Se hace control con el líder de Gestión Interinstitucional y validación de líder de Planeación mediante realización de informe trimestral validando el cumplimiento de las acciones programadas orientadas a la divulgación de la información en materia de la Gestión Publica para la población victima. En caso de no cumplir con la información de la oferta institucional hacia la población victima se toma como referencia las acciones registradas en el aplicativo de oferta institucional para verificar las acciones que deben llevarse a cabo. La evidencia que se registra para validar la divulgación de la información es el informe de oferta divulgada, registro de oferta en el aplicativo y registro de información en el aplicativo SISGESTION2</t>
  </si>
  <si>
    <t>El seguimiento a tomar tomara como guía el software de oferta institucional(Mapa de Oferta)</t>
  </si>
  <si>
    <t>Se llevara a cabo el seguimiento en el registro de la oferta divulgada a los entes territoriales acorde a los objetivos propuestos</t>
  </si>
  <si>
    <t>Enlace SIG
Líder Nación Territorio</t>
  </si>
  <si>
    <t>Dirección Territorial Central</t>
  </si>
  <si>
    <t>Trabajar conjuntamente con las víctimas en el proceso de reparación integral para la reconstrucción y trasformación de sus proyectos de vida.
Acercar el Estado a las víctimas para brindarles una oferta pertinente, eficaz, sostenible y oportuna.
Definir con las entidades territoriales la implementación de la Ley 1448/11, sus Decretos reglamentarios y los Decretos Ley.
Fortalecer la cultura de confianza, colaboración e innovación para garantizar una atención digna, respetuosa y diferencial.</t>
  </si>
  <si>
    <t>Brindar atención y orientación presencial en puntos de atención y centros regionales
Realizar jornadas de atención móvil de orientación y comunicación a las víctimas</t>
  </si>
  <si>
    <t xml:space="preserve">Uso indebido de la información </t>
  </si>
  <si>
    <t xml:space="preserve">por parte de funcionarios y colaboradores </t>
  </si>
  <si>
    <t xml:space="preserve">para favorecer, priorizar o agilizar trámites </t>
  </si>
  <si>
    <t xml:space="preserve">con el objetivo de obtener un beneficio propio. </t>
  </si>
  <si>
    <t xml:space="preserve">Posible Uso indebido de la información institucional a fin de gestionar, priorizar o agilizar el trámite de un asunto en ejercicio de funciones o de obligaciones contractuales desviando la aplicación de los principios de la función administrativa en beneficio propio y/o de terceros. </t>
  </si>
  <si>
    <t>Cantidad de PQRSD recibidas año x DT Central del toda la UARIV</t>
  </si>
  <si>
    <t>El profesional designado canaliza toda Petición, Queja, Reclamo, Solicitud, Denuncia o Requerimiento recibido por correo electrónico institucional o físico y asigna al funcionario de carrera relacionado a la tematica asignada para dar respuesta correspondiente a través de  servicioalciudadano@unidadvictimas.gov.co y ArchiDHu., en caso de incumplimiento de tiempos o falta de claridad a la solicitud, se informa para tomar las medidas correctivas necesarias, evidencia de esta gestión a través de correos electronicos y respuesta PQRD</t>
  </si>
  <si>
    <t>Riesgo Gnrl asociado a procedimientos y trámites con participacion de usuarios, funcionarios y proveedores, debría tener control específico en c/procedimiento o trámite aplicando la estrategia de divulación activa, Acceso a información pública y transparencia</t>
  </si>
  <si>
    <t>Publicacion y divulgación de los criterios técnicos de decisión.</t>
  </si>
  <si>
    <t>Profesional designado</t>
  </si>
  <si>
    <t>Definir con las entidades territoriales la implementación de la Ley 1448/11, sus Decretos reglamentarios y los Decretos Ley.</t>
  </si>
  <si>
    <t>ante las victimas por la Inoportunidad en la entrega de cartas de indemnización administrativa</t>
  </si>
  <si>
    <t>debido a cartas con errores en liquidación, de trámite y de fondo,  las cuales se deben anular y proceder a la reprogramación de fondo. De igual forma, por no poder ubicar los beneficiarios que se encuentren fuera del país, ilocalizados, enfermos en otros departamentos, recluidos en centros penitenciarios fuera del departamento, fallecidos etc.
Posible mala reputación institucional por la inoportuna entrega de las cartas de indemnización adminitrativa causada por la ineficacia del control</t>
  </si>
  <si>
    <t>Probabilidad de perdida reputacional por posible notificación parcial o incompleta de la indemnización administrativa a VCA por verificación inoportuna de la cantidad de cartas frente a la relación de giros bancarios, debido la falta de un cronograma del proceso de cotejo – contactabilidad - jornada de notificación; y la no verificación de últimos datos de contacto de la VCA.</t>
  </si>
  <si>
    <t>Ejecución y Admón de procesos</t>
  </si>
  <si>
    <t>412 cantidad de cartas a entregar año en la DT Central de Toda la UARIV</t>
  </si>
  <si>
    <t>1- El Profesional de la DT Central asignado,  cuando se requiera, elabora un cronograma de la jornada de notificación con los tiempos para la realización del cotejo, la contactabilidad de la VCA y la jornada de entrega de cartas de notificación. Esta última acción, la notificación, debe programarse mínimo 1 mes y medio antes del vencimiento de las cartas posibilitando jornadas adicionales o entregas individuales a VCA que no pueden asistir a las jornadas convocadas. Evidencia de gestión Cronograma, Cartas de notificación</t>
  </si>
  <si>
    <t>Solicitar a la dependencia de Reparación Individual la reprogramación, Recolocación o anulación de las cartas de acuerdo el caso identificado.</t>
  </si>
  <si>
    <t>Profesional de Reparación Individual</t>
  </si>
  <si>
    <t>2- El Profesional de la DT Central asignado verifica, antes de la jornada de notificación, los datos de contacto de la VCA en los sistemas de información INDEMNIZA y SGV, y contacta a la VCA mediante llamada telefónica y mensaje de texto, mínimo 1 semana antes de la jornada de notificación. Evidencia de gestión Lista datos de contacto, mensajes de texto</t>
  </si>
  <si>
    <t>Trabajar conjuntamente con las víctimas en el proceso de reparación integral para la reconstrucción y trasformación de sus proyectos de vida.ercar el Estado a las víctimas para brindarles una oferta pertinente, eficaz, sostenible y oportuna.
Definir con las entidades territoriales la implementación de la Ley 1448/11, sus Decretos reglamentarios y los Decretos Ley.
Fortalecer la cultura de confianza, colaboración e innovación para garantizar una atención digna, respetuosa y diferencial.</t>
  </si>
  <si>
    <t>ante las entidades del orden nacional y territorial y las victimas del conflicto armado por la no oportunidad en la asistencia técnica a los entes</t>
  </si>
  <si>
    <t>debido a falta de autorización a comisiones para la realización de asistencias de manera presencial, perdida de conexión e imposibilidad de herramientas de comunicación tecnológica por parte de los entes territoriales.
Posible mala reputación institucional por la inoportuna asistencia técnica a los entes territoriales (EETT) causada por la desatención de las instancias de coordinación  institucional  de la PPV y/o escasa oferta de capacitación a los EETT.</t>
  </si>
  <si>
    <t>Posibilidad de perdida reputacional por baja  asistencia tecnica individual o personalizada a enlaces de víctimas municipales en la ejecución de la PPV por  alta rotación e inestabilidad laboral de los enlaces municipales y cambios en la distribución de la carga laboral en la DT.</t>
  </si>
  <si>
    <t>Cantidad de jornadas de Asistec previstas AÑO</t>
  </si>
  <si>
    <t>1- El o los Profesionales de la DT Central asignados ejecutan el plan de capacitacion y asistencia técnica anual a los EETT en los componentes,  medidas y acciones a ejecutar en la PPV en el territorio, en caso de no cumplimiento de alguna de las actividades se reprogramara para su ejecución, evidencia de su gestión cronograma y soportes fisicos, fotografico, etc de ejecución capacitación y/o asistencias realizadas.</t>
  </si>
  <si>
    <t>Los profesionales de la Dirección territorial, generan asistencias técnicas masivas por cada uno de los departamentos, con el animo de generar la mayor cobertura y capacitación frente a la Política Publica de Victimas.</t>
  </si>
  <si>
    <t>Profesionales Nación Territorio de la DT Central</t>
  </si>
  <si>
    <t xml:space="preserve"> 2- El o los Profesionales de la DT Central asignados concertan los compromisos laborales y establecen obligaciones contractuales distribuyendo la carga laboral de acuerdo con los componentes y medidas de la PPV a ejecutar en las sedes y Puntos de Atencion de la DT Central, entre los funcionarios y contratistas, evidencia de su gestión compromisos laborales</t>
  </si>
  <si>
    <t>Documentado (Compromisos laborales)</t>
  </si>
  <si>
    <t>Dirección Territorial Cesar y Guajira</t>
  </si>
  <si>
    <t>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
Promover una respuesta institucional articulada para que las víctimas accedan a una oferta social amplia, adecuada, descentralizada, simultánea y sin barreras de acceso con carácter preventivo y transformador</t>
  </si>
  <si>
    <t>Realizar jornadas y/o ferias de servicio de atención móvil de orientación y comunicación a las víctimas</t>
  </si>
  <si>
    <t>ante las victimas y el SNARIV por el incumplimiento de la realización de las jornadas de atención y/o ferias de Servicio</t>
  </si>
  <si>
    <t>debido a causas como catástrofes naturales, riesgos de seguridad y biológicos, temas presupuestales y de conectividad.</t>
  </si>
  <si>
    <t>Posibilidad de pérdida económica y reputacional ante las victimas y el SNARIV por el incumplimiento de la realización de las jornadas de atención y/o ferias de Servicio</t>
  </si>
  <si>
    <t>El profesional de Servicio al ciudadano, trimestralmente realiza la verificación de las condiciones de seguridad, de riesgos naturales, biológicos y de conectividad, de los lugares en donde se llevarán a cabo las jornadas, esto a través de llamadas telefónicas o correo a las autoridades competentes del área (personería, secretaria de gobierno o fuerza pública), deja constancia en el Acta de programación de Jornada.  En Caso de no recibir respuesta se llamará al comandante de la fuerza pública presente en el municipio.  Evidencia: correo electrónico y/o acta de programación de jornadas.</t>
  </si>
  <si>
    <t>Se definen Planes de Acción adicionales con el fin de evitar la materialización del riesgo</t>
  </si>
  <si>
    <t>Se llevara a cabo dos socializaciones, una por correo electrónico y otro en reunión con todo el equipo de trabajo, en donde se explicara el alcance y objetivo de los controles asociados al riesgo actual.  Adicionalmente al interior del equipo de manera trimestral se evaluara la aplicación de lo controles, Finalmente, el director territorial y el equipo de trabajo realizaran seguimiento a los indicadores del Plan de Acción, para la verificación del cumplimiento de la programación establecida y cumplimiento de la meta</t>
  </si>
  <si>
    <t>PROFESIONAL DE SERVICIO AL CIUDADANO</t>
  </si>
  <si>
    <t>El profesional de servicio al ciudadano designado por la Dirección Territorial realiza la programación y registra, con siete (7) días calendario antes de la fecha definida para la actividad, (no obstante, por solicitud del nivel territorial o nacional de la entidad con atención a la necesidad del servicio es posible  en menor tiempo),  en la herramienta tecnológica dispuesta por la entidad, como evidencia de ello se obtiene el ID de creación de la jornada, en caso de no cumplirse criterios de operación del procedimiento se realizará bajos los lineamientos impartidos por el proceso misional del nivel nacional, quedando como evidencia el correo electrónico.</t>
  </si>
  <si>
    <t>ante las victimas y sus familiares por no notificar las cartas de indemnización</t>
  </si>
  <si>
    <t>debido a errores en las cartas, que la victima no pueda ser ubicada, fallecimiento, catástrofes naturales, riesgos de seguridad y biológicos, temas presupuestales o de conectividad.</t>
  </si>
  <si>
    <t>Posibilidad de pérdida económica y reputacional ante las victimas y sus familiares por no notificar las cartas de indemnización</t>
  </si>
  <si>
    <t>El profesional de reparación individual, cada vez que llegue un proceso bancario hace uso de todos los aplicativos disponibles de la unidad para recabar información de contacto actualizado, en caso de no se ubiquen en ninguno de los aplicativos de la unidad se reportara a la subdirección de reparación individual, lo ilocalizados para que con el apoyo de la RNI se gestione nuevos datos de contacto.  Evidencias: correos, actas y listados.</t>
  </si>
  <si>
    <t>PROFESIONAL DE REPARACIÓN INDIVIDUAL</t>
  </si>
  <si>
    <t>El profesional de reparación individual, cada vez que llegue un proceso bancario hace una revisión de todos los casos del proceso, con el fin de detectar posibles novedades que impidan la notificación, dependiendo del tipo de novedad, las subsanables se trataran directamente con la parte interesada o con el área encargada dependiendo del tipo de novedad, en caso de que no sean subsanables se remitirán al nivel nacional.  Evidencias: correos, actas, informes y listados.</t>
  </si>
  <si>
    <t>Promover una respuesta institucional articulada para que las víctimas accedan a una oferta social amplia, adecuada, descentralizada, simultánea y sin barreras de acceso con carácter preventivo y transformador.</t>
  </si>
  <si>
    <t>Acompañar y brindar asistencias técnicas a las entidades territoriales
Brindar asistencia técnica para la actualización de planes de contingencia en la fase de formulación a entidades territoriales de interés estratégico y que son priorizadas a partir de estudio técnico.
Realizar seguimiento a los planes de retornos y reubicaciones aprobados y en actualización en el marco de los CTJT o subcomités.</t>
  </si>
  <si>
    <t>ante las entidades del SNARIV o con los representantes de las victimas por no acompañar o brindar asistencias técnicas, siempre que estas sean presenciales</t>
  </si>
  <si>
    <t>debido a la no aprobación viáticos, falta de conectividad cuando son de manera remota o virtual, catástrofes naturales o  riesgos de seguridad o biológicos.</t>
  </si>
  <si>
    <t>Posibilidad de pérdida económica y reputacional ante las entidades del SNARIV o con los representantes de las victimas por no acompañar o brindar asistencias técnicas, siempre que estas sean presenciales</t>
  </si>
  <si>
    <t>Los profesionales de los procesos de la Dirección Territorial verifican o validan que se realicen los acompañamiento o asistencia técnica, formación o acompañamiento,  de acuerdo con la programación estipulada en el plan de acción y cada vez que se presente una solicitud, aplicando los procedimientos administrativos, financieros, logísticos y misionales, para brindar las actividades de  manera presencial y/o virtual entregando los lineamientos y guías metodológicas, dejando como evidencia las actas y/o informes, en caso de no realizarse se realizará un plan de mejora quedando consignada en el acta de seguimiento en las reuniones mensuales de la Dirección Territorial para su seguimiento.</t>
  </si>
  <si>
    <t>PROFESIONAL RESPONSABLE DE LA ASISTENCIA TECNICA</t>
  </si>
  <si>
    <t>El líder de la Dirección Territorial mensualmente, verifica la disponibilidad e idoneidad del personal para atender los acompañamientos,  asistencias técnicas, formación, seguimientos o acompañamientos programadas, en caso de no contar con el personal suficiente, solicita contingencia a funcionarios y/o contratistas según disponibilidad, como evidencia se cuenta con actas de comité de reunión y/o correo electronico.</t>
  </si>
  <si>
    <t>Implementar Planes de Reparación Colectiva en Sujetos de reparación colectiva.</t>
  </si>
  <si>
    <t>ante las victimas y entes territoriales, por incumplimiento y/o efectividad  en el acompañamiento o Asistencia Técnica, formación  e implementación de acciones y garantías de acceso a las medidas de satisfacción, rehabilitación y garantías de no repetición</t>
  </si>
  <si>
    <t>debido a   la no aprobación de viáticos, problemas con los operadores e inconvenientes con las acciones asociadas a entidades de SNARIV distintas a la UARIV, catástrofes naturales, riesgos de seguridad o biológicos.</t>
  </si>
  <si>
    <t>Posibilidad de pérdida económica y reputacional ante las victimas y entes territoriales, por incumplimiento y/o efectividad  en el acompañamiento o Asistencia Técnica, formación  e implementación de acciones y garantías de acceso a las medidas de satisfacción, rehabilitación y garantías de no repetición</t>
  </si>
  <si>
    <t>El profesional de Reparación Colectiva, realiza anualmente una revisión del avance en la implementación de los planes de RC con los SRC, con el fin de evaluar el avance y posibles inconvenientes en la implementación, en caso de se presente dichos inconvenientes se plantearan reuniones del equipo de RC de la DT con el director territorial y luego hecha la evaluación se harán reuniones con el nivel nacional, producto de dichas reuniones se establecerán los planes de contingencia o actas de cambio del plan de acción o gestiones a realizar, para superar los inconvenientes. Evidencia: Correos, oficios, actas</t>
  </si>
  <si>
    <t>PROFESIONAL DE REPARACIÓN COLECTIVA</t>
  </si>
  <si>
    <t>El profesional de Reparación Colectiva o El director Territorial, realiza de manera trimestral reuniones de seguimiento para evaluar el estado de avance de los sujetos priorizados en la ruta colectiva, en caso de se presente dichos inconvenientes se plantearan reuniones del equipo de RC de la DT con el director territorial y luego hecha la evaluación se harán reuniones con el nivel nacional, producto de dichas reuniones se establecerán los planes de contingencia o actas de cambio del plan de acción o gestiones a realizar, para superar los inconvenientes.  Evidencia: Correos, oficios, actas</t>
  </si>
  <si>
    <t>El equipo de reparación colectiva se reúne trimestralmente con el fin de definir las actividades a desarrollarse en el periodo siguiente y de esta manera plantear los requerimientos para cumplir con las actividades propuestas para desarrollar en terreno (solicita oportunamente presupuesto para viáticos y autorización de salidas con protocolos de bioseguridad). En caso contrario, replantear, aplazar o modificar las metas propuestas.   Evidencia: correos, oficios, actas.</t>
  </si>
  <si>
    <t xml:space="preserve">Acompañamiento y seguimiento en la entrega  de Proyectos de Infraestructura social y comunitaria </t>
  </si>
  <si>
    <t xml:space="preserve">Uso indebido </t>
  </si>
  <si>
    <t>por parte de las entidades territoriales y/o el operador</t>
  </si>
  <si>
    <t xml:space="preserve">de los Bienes y/o Productos suministrados para proyectos de prevención e inmediatez </t>
  </si>
  <si>
    <t>en beneficio o interés particular o de un tercero.</t>
  </si>
  <si>
    <t>Uso indebido por parte de las entidades territoriales y/o el operador, de los Bienes y/o Productos suministrados para proyectos de prevención e inmediatez  en beneficio o interés particular o de un tercero.</t>
  </si>
  <si>
    <t>El profesional responsable del seguimiento al proyecto, realiza seguimiento a los Proyectos que se encuentren en ejecución, sobre el uso de los bienes y recursos, en la zona donde fueron entregados, para verificar que el uso sea el adecuado y el dispuesto, en caso de encontrar irregularidades estas serán notificadas por medio de un informe al director territorial y a la subdirección de prevención.  Evidencia: Acta, informes, correos</t>
  </si>
  <si>
    <t>Por la Tipología del Riesgo se define Plan de Acción con el fin de evitar su materialización</t>
  </si>
  <si>
    <t xml:space="preserve">Realizar una socialización del proyecto de infraestructura social y comunitaria a la mesa de victimas y/o representantes de victimas, para que estos puedan ejercer una función de veeduría </t>
  </si>
  <si>
    <t>Profesional responsable del seguimiento al proyecto</t>
  </si>
  <si>
    <t>El profesional responsable del seguimiento al proyecto, realiza seguimiento a los Proyectos que se encuentren en ejecución, sobre los tiempos de entrega de los bienes y/o productos, en la zona donde se convino entregarlos, para verificar que el cronograma de entrega se cumpla a cabalidad, en caso de encontrar irregularidades estas serán notificadas por medio de un informe al director territorial y a la subdirección de prevención.  Evidencia: Acta, informes, correos</t>
  </si>
  <si>
    <t>Dirección Territorial Chocó</t>
  </si>
  <si>
    <t xml:space="preserve">Adelantar acciones de seguimiento a los operadores que hacen entregas de ayuda humanitaria de emergencias, para que estan sean asignadas de manera a la población objeto para lograr el acceso efectivo y pleno de sus derechos y la reconstrucción de sus proyectos de vida. </t>
  </si>
  <si>
    <t>Inadeucada asistencia a los grupos de valor y que sea realmente el valor programado.</t>
  </si>
  <si>
    <t>Debido a las plataformas del operador y al mismo personal contratado por este.</t>
  </si>
  <si>
    <t>Posibilidad de que los planes o programas no se implente de la mejor manera en el territorio.</t>
  </si>
  <si>
    <t>Por parte del operador contratado</t>
  </si>
  <si>
    <t>Sobre colocación de recursos de asistencia</t>
  </si>
  <si>
    <t xml:space="preserve"> Para la obtención de beneficios personales</t>
  </si>
  <si>
    <r>
      <t xml:space="preserve">El profesional de Asistencia  reporta por plataforma interna  SGV los giros que no se encuentran cargados dentro de la plataforma, a espera del tramite oportuno de respuesta de nivel nacional.                                                                                           </t>
    </r>
    <r>
      <rPr>
        <b/>
        <sz val="11"/>
        <rFont val="Calibri"/>
        <family val="2"/>
      </rPr>
      <t>Evidencia:</t>
    </r>
    <r>
      <rPr>
        <sz val="11"/>
        <rFont val="Calibri"/>
        <family val="2"/>
      </rPr>
      <t xml:space="preserve"> Reporte de l aplataforma.</t>
    </r>
  </si>
  <si>
    <t xml:space="preserve">Se definen planes de acción adiccionales con el fin de evitar la materilaización del riesgo </t>
  </si>
  <si>
    <r>
      <t xml:space="preserve">De acuerdo a lo programado conforme al acto administrativo que reconozca la  Unidad a la victima  se programaran los giros.                                                                                                                                                                                                                                                                   </t>
    </r>
    <r>
      <rPr>
        <b/>
        <sz val="11"/>
        <rFont val="Calibri"/>
        <family val="2"/>
      </rPr>
      <t>Evidencia:</t>
    </r>
    <r>
      <rPr>
        <sz val="11"/>
        <rFont val="Calibri"/>
        <family val="2"/>
      </rPr>
      <t xml:space="preserve"> turnos asignados en la herramienta.                  </t>
    </r>
  </si>
  <si>
    <t>Lider de Proceso Gestión Para la Asistencia</t>
  </si>
  <si>
    <t>Realizar jornadas de atención móvil de orientación y comunicación a las víctimas.</t>
  </si>
  <si>
    <t>Perdida reputacional ante la población víctima, ciudadanía en general, ente territorial, organizaciones defensoras de derechos humanos, Ministerio Público y Comunidad Internacional por no realizar las jornadas móviles de atención, orientación y comunicación a las víctimas.</t>
  </si>
  <si>
    <t>Esto se da debido a la afectación del orden público que comprometan la vida o la integridad física y/o psicológica de los participantes de las jornadas; por cancelación de las jornadas por parte de las entidades con las que se coordinan, la falta de conexión a internet en el lugar de la realización de la jornada y no gestión de autorización de la jornada por parte de la Dirección Territorial</t>
  </si>
  <si>
    <t>Sobre información de victimas</t>
  </si>
  <si>
    <r>
      <t xml:space="preserve">El profesional del proceso de relación con el ciudadano de manera mensual se articula con las entidades que solicitan o acompañan la realización de jornadas con el fin de socializar las condiciones y criterios para la realización de las de las jornadas y la planeación de las mismas. En caso de no ser posible la reunión se socializará las condiciones y criterios para la realización de las jornadas por medio de correo electrónico. </t>
    </r>
    <r>
      <rPr>
        <b/>
        <sz val="11"/>
        <rFont val="Calibri"/>
        <family val="2"/>
      </rPr>
      <t xml:space="preserve">Evidencia: </t>
    </r>
    <r>
      <rPr>
        <sz val="11"/>
        <rFont val="Calibri"/>
        <family val="2"/>
      </rPr>
      <t xml:space="preserve"> Correos electrónicos </t>
    </r>
  </si>
  <si>
    <t xml:space="preserve">Impacto </t>
  </si>
  <si>
    <r>
      <t xml:space="preserve">Socialización de recomendaciones Para el refuerzo en el uso de las plataformas a través de correo electrónico  (SGV)                             </t>
    </r>
    <r>
      <rPr>
        <b/>
        <sz val="11"/>
        <rFont val="Calibri"/>
        <family val="2"/>
      </rPr>
      <t>Evidencia:</t>
    </r>
    <r>
      <rPr>
        <sz val="11"/>
        <rFont val="Calibri"/>
        <family val="2"/>
      </rPr>
      <t xml:space="preserve"> Correo Electronico</t>
    </r>
  </si>
  <si>
    <t xml:space="preserve">Lider de Atención al Ciudadano </t>
  </si>
  <si>
    <r>
      <t xml:space="preserve">El profesional del proceso de relación con el ciudadano cada que se va a realizar una jornada verifica con el ente territorial el estado del orden público en la zona donde se va a realizar la jornada.                                                                           </t>
    </r>
    <r>
      <rPr>
        <b/>
        <sz val="11"/>
        <rFont val="Calibri"/>
        <family val="2"/>
      </rPr>
      <t>Evidencia:</t>
    </r>
    <r>
      <rPr>
        <sz val="11"/>
        <rFont val="Calibri"/>
        <family val="2"/>
      </rPr>
      <t xml:space="preserve"> Correo electrónico.</t>
    </r>
  </si>
  <si>
    <r>
      <t xml:space="preserve">El profesional del proceso de relación con el ciudadano, una vez se cuenta con la información necesaria para la jornada y se tiene claridad sobre el concepto de seguridad, diligencia la solicitud de aprobación de jornada en la plataforma de gestión de víctimas SGV, en caso de tener inconvenientes con la plataforma SGV se hace la solicitud por correo electrónico, se tiene como evidencia el ID de la jornada o correo electrónico.   </t>
    </r>
    <r>
      <rPr>
        <b/>
        <sz val="11"/>
        <rFont val="Calibri"/>
        <family val="2"/>
      </rPr>
      <t xml:space="preserve">Evidencia: </t>
    </r>
    <r>
      <rPr>
        <sz val="11"/>
        <rFont val="Calibri"/>
        <family val="2"/>
      </rPr>
      <t xml:space="preserve">Acta o correo electronico </t>
    </r>
  </si>
  <si>
    <t>Perdida reputacional ante la población víctima, ciudadanía en general, ente territorial, organizaciones defensoras de derechos humanos, ministerio público y comunidad internacional por inadecuados manejos en el proceso de reparación via administrativa.</t>
  </si>
  <si>
    <t>Por el acceso no controlado a la información sensible o confidencial y el desconocimiento de los lineamientos de Seguridad de la Información de la entidad.</t>
  </si>
  <si>
    <t>Por parte de funcionarios y contratistas</t>
  </si>
  <si>
    <t>Sobre colocación de recursos de indemnización</t>
  </si>
  <si>
    <t>Para la obtención de beneficios personales</t>
  </si>
  <si>
    <t>Suministro de información  sobre colocación de recursos de indemnización por parte de funcionarios y contratistas para la obtención de beneficios personales.</t>
  </si>
  <si>
    <r>
      <t xml:space="preserve">El líder del proceso de reparación individual de manera mensual hace entrega de las bases de datos exclusivamente al personal de planta y contratistas asignados para el proceso de reparación individual, estas bases tienen clave de acceso con el propósito de minimizar el riesgo del uso indebido de la información, la clave también es cambiada de manera mensual. En caso de no enviarla por correo electrónico se compartirá por la herramienta OneDrive. </t>
    </r>
    <r>
      <rPr>
        <b/>
        <sz val="11"/>
        <rFont val="Calibri"/>
        <family val="2"/>
      </rPr>
      <t>Evidencia:</t>
    </r>
    <r>
      <rPr>
        <sz val="11"/>
        <rFont val="Calibri"/>
        <family val="2"/>
      </rPr>
      <t xml:space="preserve"> correo electrónico con el envío de las bases</t>
    </r>
  </si>
  <si>
    <r>
      <t xml:space="preserve">Realizar acta de delegación de personas autorizadas para recibir y manejar la información. </t>
    </r>
    <r>
      <rPr>
        <b/>
        <sz val="11"/>
        <rFont val="Calibri"/>
        <family val="2"/>
      </rPr>
      <t xml:space="preserve">Evidencia: </t>
    </r>
    <r>
      <rPr>
        <sz val="11"/>
        <rFont val="Calibri"/>
        <family val="2"/>
      </rPr>
      <t>Correo o Acta o Memorando</t>
    </r>
  </si>
  <si>
    <t>Lider de Reparación Individual</t>
  </si>
  <si>
    <r>
      <t xml:space="preserve">El director territorial de manera mensual, hace entrega de las bases de datos con la información de las cartas de indemnización al profesional líder del proceso, se hace entrega de dos actas, en una de ellas se  relacionan los procesos allegados y el número de cartas recibidas y en la segunda se lista las personas con nombres y cedula a las cuales tienen su indemnización, esto con el propósito de controlar el manejo de la información, en caso que el profesional líder del proceso no esté disponible, este procedimiento se realiza con otra persona del equipo delegada por el director.                                                                                 </t>
    </r>
    <r>
      <rPr>
        <b/>
        <sz val="11"/>
        <rFont val="Calibri"/>
        <family val="2"/>
      </rPr>
      <t>Evidencia:</t>
    </r>
    <r>
      <rPr>
        <sz val="11"/>
        <rFont val="Calibri"/>
        <family val="2"/>
      </rPr>
      <t xml:space="preserve"> actas de entrega de procesos y delegación del director.</t>
    </r>
  </si>
  <si>
    <r>
      <t xml:space="preserve">Socializar al interior del proceso de reparación individual las implicaciones legales, disciplinarias y fiscales en las que se puede incurrir. </t>
    </r>
    <r>
      <rPr>
        <b/>
        <sz val="11"/>
        <rFont val="Calibri"/>
        <family val="2"/>
      </rPr>
      <t xml:space="preserve">Evidencia: </t>
    </r>
    <r>
      <rPr>
        <sz val="11"/>
        <rFont val="Calibri"/>
        <family val="2"/>
      </rPr>
      <t>Correo o Acta o Memorando</t>
    </r>
  </si>
  <si>
    <r>
      <t xml:space="preserve">El líder del proceso de reparación individual, de manera mensual realiza con el equipo de trabajo reunión con el propósito de establecer planeación de jornadas para entrega de cartas de indemnización. En caso de no realizar la reunión, el líder del proceso hace la programación y reparto por medio de correo electrónico. </t>
    </r>
    <r>
      <rPr>
        <b/>
        <sz val="11"/>
        <rFont val="Calibri"/>
        <family val="2"/>
      </rPr>
      <t>Evidencia:</t>
    </r>
    <r>
      <rPr>
        <sz val="11"/>
        <rFont val="Calibri"/>
        <family val="2"/>
      </rPr>
      <t xml:space="preserve"> Acta de reunión y/o correos electrónicos</t>
    </r>
  </si>
  <si>
    <r>
      <t xml:space="preserve">Conservar la trazabilidad de la información remitida por parte del líder de proceso a los colaboradores del equipo, relacionada con la manipulación de las bases de datos (recepción, auditoria y resultados de jornadas) </t>
    </r>
    <r>
      <rPr>
        <b/>
        <sz val="11"/>
        <rFont val="Calibri"/>
        <family val="2"/>
      </rPr>
      <t xml:space="preserve">Evidencia: </t>
    </r>
    <r>
      <rPr>
        <sz val="11"/>
        <rFont val="Calibri"/>
        <family val="2"/>
      </rPr>
      <t>Correos</t>
    </r>
  </si>
  <si>
    <t>Perdida reputacional ante la población, las entidades territoriales, Ministerio Público,  Entidades de Cooperación Unternacional, entidades del sistema Integral de Paz (Unidad de Búsqueda, JEP)</t>
  </si>
  <si>
    <t>Por falta de recursos para desarrollar operaciones logísticas, comisiones que permitan brindar un fortalecimiento con calidad y acorde al protocolo de participación</t>
  </si>
  <si>
    <t>Posibibilidad de pérdida reputacional ante la población, las Entidades Terriotirales, Ministerio Público, Entidades de Cooperación Internacional, Entidades del Sistema integral de Paz  (Unidad de Busqueda , JEP)</t>
  </si>
  <si>
    <r>
      <t xml:space="preserve">La profesional de participación coordina la jornada de la implementación de la estrategia de formación masiva para victimas organizadas y no organizadas en tema política publica de victimas, de acuerdo con la meta establecida, en caso de no coordinar la jornada se incumplirían los indicadores de plan de acción y se tendrían las alertas de dicho incumplimiento, como                   </t>
    </r>
    <r>
      <rPr>
        <b/>
        <sz val="11"/>
        <rFont val="Calibri"/>
        <family val="2"/>
      </rPr>
      <t xml:space="preserve">Evidencia: </t>
    </r>
    <r>
      <rPr>
        <sz val="11"/>
        <rFont val="Calibri"/>
        <family val="2"/>
      </rPr>
      <t>Correos electrónicos, Acta o Relatoría de la jornada.</t>
    </r>
  </si>
  <si>
    <r>
      <t xml:space="preserve">Revisar en reunión de equipo los ejercicios aplicados de encuesta de satisfacción por parte de la dirección territorial para analizar si procede aplicarlas en el fortalecimiento a las mesas de participación.                 </t>
    </r>
    <r>
      <rPr>
        <b/>
        <sz val="11"/>
        <rFont val="Calibri"/>
        <family val="2"/>
      </rPr>
      <t xml:space="preserve">Evidencia: </t>
    </r>
    <r>
      <rPr>
        <sz val="11"/>
        <rFont val="Calibri"/>
        <family val="2"/>
      </rPr>
      <t>Acta o Formato</t>
    </r>
  </si>
  <si>
    <t xml:space="preserve">Lider  de Participación </t>
  </si>
  <si>
    <r>
      <t xml:space="preserve">Los profesionales de participación asisten cada vez que se requiera en reunión de equipo con el fin de analizar las acciones del proceso de participación y los temas a tratar, en caso de no participar en las reuniones, se reiterará las necesidad de adelantarlas.                                                </t>
    </r>
    <r>
      <rPr>
        <b/>
        <sz val="11"/>
        <rFont val="Calibri"/>
        <family val="2"/>
      </rPr>
      <t>Evidencia:</t>
    </r>
    <r>
      <rPr>
        <sz val="11"/>
        <rFont val="Calibri"/>
        <family val="2"/>
      </rPr>
      <t xml:space="preserve"> Acta de reunión de equipo.</t>
    </r>
  </si>
  <si>
    <r>
      <t xml:space="preserve">Realizar una consulta a nivel nacional sobre la utilización del formato tipo encuesta de satisfacción por el acompañamiento realizado a las mesas de participación. </t>
    </r>
    <r>
      <rPr>
        <b/>
        <sz val="11"/>
        <rFont val="Calibri"/>
        <family val="2"/>
      </rPr>
      <t xml:space="preserve">Evidencia: </t>
    </r>
    <r>
      <rPr>
        <sz val="11"/>
        <rFont val="Calibri"/>
        <family val="2"/>
      </rPr>
      <t>Acta o Formato</t>
    </r>
  </si>
  <si>
    <t>Dirección Territorial Córdoba</t>
  </si>
  <si>
    <t>Acercar el Estado a las víctimas para brindarles una oferta pertinente, eficaz, sostenible y oportuna.
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t>
  </si>
  <si>
    <t>Prestar atención y orientación a las victimas que acuden al Centro Regional de Atención y/o PAV en la territorial</t>
  </si>
  <si>
    <t>ante las Víctimas y entes de control por sanciones a las territoriales por no prestar atención y orientación a quienes acuden al Centro Regional de Atención y/o PAV en la territorial o hacerlo de forma inadecuada</t>
  </si>
  <si>
    <t>debido a dificultades de conectividad y ejecución de las herramientas de verificación de los procesos y/o a no contar con el personal suficiente para la atención según la demanda.</t>
  </si>
  <si>
    <t>Posibilidad de pérdida económica y reputacional ante las Víctimas y entes de control por sanciones a las territoriales por no prestar atención y orientación a quienes acuden al Centro Regional de Atención y/o PAV en la territorial o hacerlo de forma inadecuada</t>
  </si>
  <si>
    <t>Los profesionales de Servicio al Ciudadano reportan diariamente las incidencias presentadas en la Dirección Territorial con las herramientas de consulta y/o la conectividad, a través del diligenciamiento de un link dispuesto por el NN de la Unidad para las Victimas, con el objetivo de que el líder de acompañamiento, revise y subsane la incidencia reportada. En caso de que no obtener una respuesta positiva inmediata sobre la incidencia reportada, se procede a informar a los usuarios lo ocurrido con las herramientas de consulta y se reprograma la atención.
Evidencia: Reporte de diario de Bitácora de novedades y base de reprogramación (si aplica).</t>
  </si>
  <si>
    <t xml:space="preserve">Se realizará solicitud al nivel nacional para habilitar canal telefónico cuando se requiera por caída de la red de internet y/o de las herramientas a nivel territorial. </t>
  </si>
  <si>
    <t>• Director Territorial
• Enlace SIG
• Profesionales de Relación con el Ciudadano</t>
  </si>
  <si>
    <t>Acercar el Estado a las víctimas para brindarles una oferta pertinente, eficaz, sostenible y oportuna.
 Fortalecer la cultura de confianza, colaboración e innovación para garantizar una atención digna, respetuosa y diferencial.
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t>
  </si>
  <si>
    <t xml:space="preserve">
Implementar en comunidades con plan de retornos y reubicación la estrategia de Tejiéndonos.
Tramitar jornadas de atención móvil de orientación y comunicación a las víctimas</t>
  </si>
  <si>
    <t>ante las Víctimas por no implementar las estrategias o acciones de forma eficaz que garanticen una atención u orientación digna y diferencial</t>
  </si>
  <si>
    <t>debido a situaciones de orden público y ambientales.</t>
  </si>
  <si>
    <t>Posibilidad de pérdida reputacional ante las Víctimas por no implementar las estrategias o acciones de forma eficaz que garanticen una atención u orientación digna y diferencial</t>
  </si>
  <si>
    <t>Los Profesionales de Servicio al Ciudadano y Psicosocial encargados de las estrategias y jornadas, mensualmente y/o cada vez que tenga programación de las actividades, reporta el plan de seguimiento en la plataforma COMR, con el objetivo de verificar las condiciones ambientales y de seguridad de la zona. En caso de presentarse alguna condición desfavorable se le informa al enlace municipal y nacional para reprogramar la jornada cuando las condiciones sean optimas.
Evidencia: Correo del COMR y/o correo al enlace cuando se requiera.</t>
  </si>
  <si>
    <t>Se verificará oportunamente el estado de las vías y el orden público antes de la programación de cada jornada a fin de evitar cancelación de las actividades  programadas, y si se presentan situaciones adversas se reprogramarán las jornadas. Se valida por medio de correo que envian de nivel Nacional sobre el estado e las vias y el orden público.</t>
  </si>
  <si>
    <t>• Director Territorial
• Enlace SIG
• Profesionales de Relación con el Ciudadano
• Profesional Psicosocial</t>
  </si>
  <si>
    <t>La Profesional Psicosocial encargada de la implementación de las estrategias presenciales grupales (Tejiéndonos), mensualmente y/o cada vez que se vaya a realizar la actividad, convocará a los usuarios por correo electrónico y/o llamadas telefónicas, con el objetivo de cumplir con la implementación de las estrategias de enfoque psicosocial. En caso de que no se pueda realizar la estrategia psisocial se remitirá correo electrónico reprogramando la actividad o realizando la alerta correspondiente.
Evidencia: Correos electrónicos</t>
  </si>
  <si>
    <t>Trabajar conjuntamente con las víctimas en el proceso de reparación integral para la reconstrucción y trasformación de sus proyectos de vida.
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t>
  </si>
  <si>
    <t>Implementar acciones por la dirección territorial para efectuar la entrega de cartas de indemnización aptas a las victimas localizadas.</t>
  </si>
  <si>
    <t xml:space="preserve">Uso  inadecuado de la información </t>
  </si>
  <si>
    <t>por parte de un  funcionario o contratista</t>
  </si>
  <si>
    <t xml:space="preserve">correspondiente a la notificación efectiva de las cartas de indemnización administrativa </t>
  </si>
  <si>
    <t xml:space="preserve"> con el objetivo de obtener un beneficio propio o favorecer a un tercero. </t>
  </si>
  <si>
    <t xml:space="preserve">Uso  inadecuado de la información  correspondiente a la notificación efectiva de las cartas de indemnización administrativa por parte de un  funcionario o contratista con el objetivo de obtener un beneficio propio o favorecer a un tercero. </t>
  </si>
  <si>
    <t>El profesional de la RNI de manera mensual y/o cada vez que se le soliciten la creación de un nuevo usuario VIVANTO para funcionarios y contratistas de la DT. Córdoba, recibe la solicitud mediante correo electrónico y verifica que el compromiso de confidencialidad cumpla con los requisitos establecidos en el procedimiento de Creación de Usuarios en Sistemas de Información, y si cumple con estos, se le asigna el perfil de consulta y/o verificador según el caso con el aval de la Directora Territorial, con el objetivo de salvaguardar y restringir el uso de la información y propender por el buen manejo de las herramientas. En caso de que el compromiso de confidencialidad que envía el solicitante no cumpla con los requisitos, se realizara devolución de esta vía correo electrónico, con las respectivas observaciones y no se realiza la activación del perfil de consulta y/o verificador.   
Evidencia: Compromisos de confidencialidad verificados y avalados por la Directora Territorial.</t>
  </si>
  <si>
    <t>Reforzar la socialización de la campaña antifraude en el equipo de trabajo de la Dirección Territorial y enlaces municipales de victimas por medio del correo electrónico y/o actas de reunión, para apoyar y orientar a la población y evitar que sean engañados por personas inescrupulosas.</t>
  </si>
  <si>
    <t>• Director Territorial
• Enlace SIG
• Profesional Indemnizaciones</t>
  </si>
  <si>
    <t xml:space="preserve">La profesional de Indemnizaciones mensualmente envía informe con las jornadas de notificación y entrega de cartas de indemnización realizadas, en las cuales se socializa la campaña Antifraude s a la población víctima, entre otros asistentes a dichas jornadas, con el objetivo de que el mayor número de partes interesadas conozcan la estrategia y los canales de denuncia ante posibles fraudes que se puedan presentar, y estén en capacidad de orientar o denunciar, cuando la situación así lo amerite. En caso de no poder socializar de manera presencial o virtual la campaña Antifraude, ésta se realizará a través de correo electrónico.
Evidencia: Informes mensual de jornadas entrega y socialización de la campaña </t>
  </si>
  <si>
    <t>Dirección Territorial Eje Cafetero</t>
  </si>
  <si>
    <t>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t>
  </si>
  <si>
    <t xml:space="preserve">Tramitar jornadas de atención móvil de orientación y comunicación a las víctimas </t>
  </si>
  <si>
    <t>ante nuestros grupos de valor; entidades territoriales y entidades del SNARIV por el incumplimiento en las agendas programadas en el marco de las jornadas de atención móvil</t>
  </si>
  <si>
    <t>debido a situaciones de orden público, catástrofes naturales, riesgos de salud (biológicos  entre otros), temas presupuestales y problemas de conectividad</t>
  </si>
  <si>
    <t>El profesional responsable de las jornadas de atención móvil en cada departamento de la DT Eje Cafetero, una semana antes del evento programado, realiza seguimiento a la planeación de las jornadas para hacer los ajustes necesarios para el logro de los objetivos propuestos con la agenda municipal. En caso de no poder realizar la jornada se reprograma en una nueva fecha, como evidencia de su ejecución se cuenta con pantallazo del aplicativo SGV y comunicación vía correo electrónico con enlaces municipales verificando la logística para la jornada.</t>
  </si>
  <si>
    <t>Dada la severidad del riesgo y la efectividades de los controles existentes no amerita plantear una acción adicional</t>
  </si>
  <si>
    <t>El profesional responsable de las jornadas en cada departamento de la DT Eje Cafetero, cada vez que se encuentre desarrollando estas y se presenten fallas en internet o el aplicativo SGV, en coordinación con el orientador diligenciar el formato de campañas outbound con el fin de contar con la información de las personas y gestionar su atención por el canal telefónico. como evidencia de su ejecución se cuenta con los listados diligenciados y su remisión a nivel nacional para el proceso de atención.</t>
  </si>
  <si>
    <t>Brindar asistencia técnica para la actualización de planes de contingencia en la fase de formulación a entidades territoriales de interés estratégico, y que son priorizadas a partir de estudio técnico y las demas acciones que desde el grupo de Prevención y atención a emergencias se desarrollan en el territorio
Brindar servicios de asistencia técnica diferenciada en los procesos de planeación, ejecución y seguimiento de la implementación territorial de la política de víctimas, que incorpora los aspectos técnicos, financieros y administrativos reconociendo el enfoque diferencial.
Asistir técnicamente a las entidades territoriales en la implementación de los Decretos Ley para la inclusión del enfoque diferencial en los instrumentos de planeación territorial.
Fortalecer a las Mesas de participación departamentales y distrital</t>
  </si>
  <si>
    <t>ante nuestros grupos de valor y entidades territoriales por cuanto las asistencias técnicas en los diferentes componentes y herramientas de planeación de la política publica de víctimas  no se  fundamentan en las guías, lineamientos metodológicos, jurídicos y técnicos construidos por la entidad</t>
  </si>
  <si>
    <t>desastres naturales, mala conectividad, situaciones de orden público o falta de interés de las entidades</t>
  </si>
  <si>
    <t>El profesional líder misional, al inicio del año aplicara un instrumento de verificación y entrevista previa a los profesionales encargados de asistencias técnicas a entidades territoriales en relación con el conocimiento y la apropiación de lineamientos técnicos, jurídicos, metodológicos, procedimientos y herramientas de planeación de los diferentes componentes de la política publica de víctimas. En caso no realizar dicha validación el profesional no podrá cumplir la agenda programada para las asistencias técnicas, como evidencia de su ejecución se cuenta con los resultados de la aplicación del instrumento.</t>
  </si>
  <si>
    <t>El profesional responsable de la asistencia técnica en cada departamento de la DT Eje Cafetero, de acuerdo con la demanda, realiza las jornadas de asistencia técnica, teniendo en cuenta la programación establecida y recursos disponibles.  En caso no poderse realizar dicha asistencia, se utilizarán los medios virtuales para dar cumplimiento a las metas establecidas. Como evidencia de su ejecución se cuenta con correo electrónico.</t>
  </si>
  <si>
    <t>Implementar estrategias grupales con víctimas del conflicto armado para el acceso a la medida de satisfacción a nivel individual, en los componentes de memoria, dignificación y recuperación de prácticas sociales.</t>
  </si>
  <si>
    <t>ante nuestros grupos de valor, entidades territoriales y entidades del SNARIV por la imposibilidad de implementar las estrategias definidas en los componentes de memoria, dignificación y recuperación social</t>
  </si>
  <si>
    <t>debido a falta de interés de las personas, falta de contratación y cumplimiento por parte del operador (calidad, oportunidad), insuficiencia presupuestal (contrataciones referentes), situaciones de orden público, riesgos de salud (biológicos entre otros), desastres naturales y disposición de las administraciones municipales.</t>
  </si>
  <si>
    <t>El referente psicosocial de cada departamento de la DT Eje Cafetero, antes de la implementación de las estrategias, realiza seguimiento a la planeación de estas para hacer los ajustes necesarios para el logro de los objetivos propuestos con la agenda. En caso de no poder realizar la implementación de la estrategia se reprograma en una nueva fecha, como evidencia se cuenta con comunicación vía correo electrónico con nivel nación para verificar la logística del evento y acta con los representantes de las comunidades o las autoridades étnico-territoriales.</t>
  </si>
  <si>
    <t>El referente psicosocial de cada departamento de la DT Eje Cafetero, finalizando cada mes realizará el cargue en MAARIV de las acciones realizadas en el territorio para su aprobación por nivel nacional. De no poder realizar dicho ejercicio dentro del mes se realizará la primera semana del siguiente mes. La evidencia será el reporte de cargue a MAARIV.</t>
  </si>
  <si>
    <t xml:space="preserve">por parte de un funcionario o contratista y externos </t>
  </si>
  <si>
    <t>correspondiente a la indemnización de víctima</t>
  </si>
  <si>
    <t xml:space="preserve"> con el objetivo de obtener un beneficio propio o favorecer a un tercero.</t>
  </si>
  <si>
    <t>El profesional de reparación individual-Indemnizaciones del DT Eje Cafetero una vez cada 4 meses socializa y fortalece la campaña antifraude de la Unidad con funcionarios, contratistas de la entidad y funcionarios de las entidades del SNARIV, con el fin de prevenir los fraudes. En caso no poderse realizarse en los espacios definidos, se utilizarán los demás medios disponibles como correos electrónicos o distintas reuniones. Como evidencia de su ejecución se cuenta con correo electrónico y/o actas de reunión.</t>
  </si>
  <si>
    <t>Socializar la política antifraude en los espacios que definan los CDJT ampliados de los 3 departamentos de la DT Eje Cafetero</t>
  </si>
  <si>
    <t xml:space="preserve">Profesional de Indemnizaciones Eje Cafetero - Apoyo Profesionales Nación Territorio Eje Cafetero </t>
  </si>
  <si>
    <t xml:space="preserve">El profesional de reparación individual-Indemnizaciones del DT Eje Cafetero, mensualmente recibe municipalizaciones en la dirección territorial, garantiza la confidencialidad de la información siguiendo los lineamientos del procedimiento donde se socializa la nueva estrategia de notificación de acuerdo con las municipalizaciones asignadas a la DT, con el fin de salvaguardar la información. En caso no poderse garantizar la confidencialidad de la información no se realizará el envío, como evidencia de su ejecución se cuenta con correo electrónico, archivo cifrado y acta de reunión. </t>
  </si>
  <si>
    <t xml:space="preserve">
El profesional de reparación individual-Indemnizaciones del DT Eje Cafetero, cada vez que se presenten, traslada a Nivel Nacional las denuncias o novedades que se puedan presentar, con el fin de poner en conocimiento y se inicien las acciones pertinentes. En caso no realizar el envío al nivel nacional, se utilizarán los demás mecanismos dispuestos para poner en conocimiento las denuncias o novedades, como evidencia de su ejecución se cuenta con correo electrónico.</t>
  </si>
  <si>
    <t>Dirección Territorial Magdalena</t>
  </si>
  <si>
    <t xml:space="preserve">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 </t>
  </si>
  <si>
    <t>por no brindar asistencia técnica a las partes interesadas, para cumplir con los planes establecidos en los periodos y los que estipula la ley</t>
  </si>
  <si>
    <t xml:space="preserve">debido a la falta de planeación y dinámica de las partes interesadas. </t>
  </si>
  <si>
    <t>Posibilidad de pérdida reputacional por no brindar asistencia técnica a las partes interesadas, para cumplir con los planes establecidos en los periodos y los que estipula la ley</t>
  </si>
  <si>
    <t>Los profesionales de Prevención y Emergencia, retornos y Reubicaciones, realizan asistencia técnica  presenciales a los entes territoriales al menos una vez al año con el fin de que puedan proponer medidas en los respectivos planes de contingencia municipales y actualización de los conceptps de seguridad  para la implementación de la política pública de víctimas, en caso que no se puedan dar las asistencias técnicas presenciales  se deben enviar las mismas por medio de correo electrónico  y al detalle  de dicha asistencia, las evidencias de este control son: actas de las asistencias técnicas en terreno y correos electrónicos.</t>
  </si>
  <si>
    <t>Revisar la realización de las asistencias técnicas a los entes territoriales según planeación para el cumplimiento de la política pública de víctimas</t>
  </si>
  <si>
    <t>  01/01/2026</t>
  </si>
  <si>
    <t xml:space="preserve">profesionales encargados de los procesos </t>
  </si>
  <si>
    <t>de los aplicativos de la Unidad para las Víctimas con fines ilegales</t>
  </si>
  <si>
    <t>con el objetivo de obtener un beneficio propio o beneficiar a un tercero.</t>
  </si>
  <si>
    <t>Uso indebido o inadecuado de la información de los aplicativos de la Unidad para las Víctimas con fines ilegales por parte de funcionarios o contratistas de la DT con el objetivo de obtener un beneficio propio o beneficiar a un tercero.</t>
  </si>
  <si>
    <t>Firmar anualmente el  formato de aceptación de lineamiento de confidencialidad por parte del  usuario  de cualquier entidad del SNARIV y el profesional de la red nacional de información de la dirección territorial y/o director territorial de la unidad , con el propósito de garantizar el compromiso de confidencialidad de la información por cada funcionario que utilice las herramientas de información de las victimas. En caso de no ser firmado el acuerdo de confidencialidad no se asignaran claves ni se renovaran permisos para cada vigencia anual, queda como evidencia el formato de aceptación del acuerdo de confidencialidad de usuarios firmado y cargado en la herramienta VIVANTO.</t>
  </si>
  <si>
    <t xml:space="preserve">Revisar semestralmente los acuerdos de confidencialidad firmados y que concuerden con las personas que aun están manejando dichas herramientas informáticas de la unidad para las victimas. </t>
  </si>
  <si>
    <t>   01/01/2026</t>
  </si>
  <si>
    <t>Profesional encargado del proceso RNI</t>
  </si>
  <si>
    <t xml:space="preserve">Socializar por parte del funcionario encargado de la RNI el lineamiento de confidencialidad anualmente a las entidades del SNARIV para generar compromisos individuales en el cumplimiento de las condiciones de seguridad para garantizar la confidencialidad de la información. En caso de no realizarse la socialización en forma presencial se realizará en forma virtual o escrita. queda como evidencia acta de socialización, correo electrónico. </t>
  </si>
  <si>
    <t xml:space="preserve">Realizar capacitación a todas las entidades del snariv, donde se le dará la información de la importancia extrema de la persona que maneje las herramientas de la unidad y que la persona que integra que no pueda realizar fraudes que lo beneficien a él o un tercero. </t>
  </si>
  <si>
    <t>Profesional encargado del proceso</t>
  </si>
  <si>
    <t xml:space="preserve">Implementar la medida de rehabilitación comunitaria
Implementar acciones del plan de fortalecimiento del modelo de operación de enfoque diferencial y de genero. </t>
  </si>
  <si>
    <t>por no implementar las medidas contempladas a los sujetos colectivos  en los PIRC y las actividades a las victimas de enfoque diferencial y de genero</t>
  </si>
  <si>
    <t>debido a la contratación tardía del operador y del personal idóneo para la implementación de la medida de rehabilitación comunitaria, además de situaciones de seguridad en el territorio por actores armados que coloquen en peligro la integridad física de las comunidades y profesionales psicosociales colectivos y/o emergencias climatológicas ambientales.</t>
  </si>
  <si>
    <t>Posibilidad de pérdida reputacional por no implementar las medidas contempladas a los sujetos colectivos  en los PIRC y las actividades a las victimas de enfoque diferencial y de genero</t>
  </si>
  <si>
    <t xml:space="preserve">Los profesionales psicosociales realizan el registro de la actividad mensualmente a través de un  informe consolidado del grupo psicosocial,  donde quedan planteados los inconvenientes presentados ante el supervisor del contrato. En caso de no presentarse el informe en el mes  este se reportará en el mes siguiente, queda como evidencia el informe mensual  presentado al supervisor. </t>
  </si>
  <si>
    <t>Realizar cada una de las acciones de la medida de rehabilitación comunitaria programadas en los diferentes planes de reparación colectiva de acuerdo el cronograma de implementación y la matriz  mensualizada, posteriormente realizar un balance con el objeto e verificar que haya sido acorde a los deseos reparadores de cada sujeto de reparación colectiva. En caso de una reprogramación ya se por motivos de seguridad o motivo ambiental debe concertarse con el sujeto.</t>
  </si>
  <si>
    <t>profesionales psicosociales colectivos</t>
  </si>
  <si>
    <t xml:space="preserve">El profesional de EDYG  territorial realiza acompañamiento y articulación con todos los procesos de la DT semestralmente de manera presencial o virtual para la asistencia y atención integral de las victimas de especial atención con el fin de mejorar su calidad de vida, en dado caso que no poder realizarse el acompañamiento virtual o presencial este enviará los lineamientos por correo electrónico. evidencia actas, listados de asistencia, correos electrónicos. </t>
  </si>
  <si>
    <t>ante los grupos de valor por la no entrega de cartas de indemnización aptas a las victimas localizadas</t>
  </si>
  <si>
    <t>debido a la Falta de recursos por parte de las victimas, para el traslado a la ciudad de Santa Marta destinado como lugar de jornadas para la notificación de la medida de notificación cuando a los funcionarios no les aprueban las comisiones.</t>
  </si>
  <si>
    <t>Posibilidad de pérdida económica y reputacional ante los grupos de valor por la no entrega de cartas de indemnización aptas a las victimas localizadas</t>
  </si>
  <si>
    <t xml:space="preserve">El profesional de RI de la DT magdalena articula mensualmente con los entes territoriales para la realización de las notificaciones de la medida de notificación  en los municipios donde se generen mayor numero de giros asignados con el fin de lograr que las victimas se les facilite el traslado y optimizar sus recursos, en dado caso que no se generen jornadas en los municipios se brindará la atención en  el CRAV de Santa Marta, queda como evidencia los correo electrónicos enviados y los oficios con los requerimientos al ente territorial. </t>
  </si>
  <si>
    <t xml:space="preserve">Se realizará reunión para implementar la estrategia de notificación en el marco de las jornadas de indemnización de manera mensual con algunos procesos de la DT magdalena con la finalidad de socializar los lugares y/o municipios de las jornadas, en la medida que los funcionarios de SRI tengan aprobación de su comisión para el traslado a los sitios acordados y poder realizar la actividad de indemnización. </t>
  </si>
  <si>
    <t xml:space="preserve">Profesional RI (Indemnización de la DT magdalena) </t>
  </si>
  <si>
    <t>Brindar acompañamiento a las victimas y a la personería municipal para el fortalecimiento a la participación efectiva.</t>
  </si>
  <si>
    <t>por no brindar acompañamiento a las victimas ni a las personerías de los municipios en el fortalecimiento y empoderamiento de la participación de las mesas de las victimas</t>
  </si>
  <si>
    <t>debido a la falta de metodologías adecuadas para el fortalecimiento de las víctimas; así como de asignación suficiente los recursos para viáticos y gastos de viajes a los territorios que requieran de acompañamiento presencial de los profesionales de la DT.</t>
  </si>
  <si>
    <t>Posibilidad de pérdida reputacional por no brindar acompañamiento a las victimas ni a las personerías de los municipios en el fortalecimiento y empoderamiento de la participación de las mesas de las victimas</t>
  </si>
  <si>
    <t xml:space="preserve">Los profesionales del proceso de participación realizan mensualmente asistencia técnica y acompañamiento a los espacios de participación virtuales o presenciales garantizando la participación efectiva de las victimas, con el objetivo de fortalecer las capacidades de estas y de las oficinas del ministerio publico con base en lo establecido en la resolución 01668 de 30 diciembre 2020 , en caso que no no poder hacerlo presencial o virtual, se realizará en forma telefónica, queda como evidencias actas, correos electrónicos. </t>
  </si>
  <si>
    <t xml:space="preserve">Orientar a profesionales en territorio sobre metodologías para ejercicios pedagógicos adecuados a las capacidades diferenciales de las victimas.
Alertar al nivel nacional sobre la necesidad de asignar recursos suficientes para que los profesionales asistan presencialmente a las mesas de victimas de los municipios del departamento que así lo requieran. </t>
  </si>
  <si>
    <t>Profesional asignado al proceso de participación</t>
  </si>
  <si>
    <t>Dirección Territorial Magdalena Medio</t>
  </si>
  <si>
    <r>
      <t xml:space="preserve">
Realizar acciones de asistencia técnica en fase de formulación para la actualización de planes de contingencia en entidades territoriales.</t>
    </r>
    <r>
      <rPr>
        <b/>
        <sz val="11"/>
        <rFont val="Calibri"/>
        <family val="2"/>
      </rPr>
      <t xml:space="preserve">(SPAE)
</t>
    </r>
    <r>
      <rPr>
        <sz val="11"/>
        <rFont val="Calibri"/>
        <family val="2"/>
      </rPr>
      <t xml:space="preserve">
Acompañar a las EETT en la formulación y aprobación del POSI (RNI)
Mesas distritales, municipales y departamentales de víctimas a las cuales se les aplica la batería de indicadores como mecanismo de reporte y seguimiento de los planes de trabajo y documentos de incidencia. </t>
    </r>
    <r>
      <rPr>
        <b/>
        <sz val="11"/>
        <rFont val="Calibri"/>
        <family val="2"/>
      </rPr>
      <t>(PARTICIPACIÓN)</t>
    </r>
    <r>
      <rPr>
        <sz val="11"/>
        <rFont val="Calibri"/>
        <family val="2"/>
      </rPr>
      <t xml:space="preserve">
Realizar el seguimiento a las sesiones de los Comités Territoriales de Justicia Transicional municipales y departamentales de acuerdo con la programación realizada por las EETT. </t>
    </r>
    <r>
      <rPr>
        <b/>
        <sz val="11"/>
        <rFont val="Calibri"/>
        <family val="2"/>
      </rPr>
      <t>(NACIÓN TERRITORIO)</t>
    </r>
    <r>
      <rPr>
        <sz val="11"/>
        <rFont val="Calibri"/>
        <family val="2"/>
      </rPr>
      <t xml:space="preserve">
Atender víctimas individuales en la medida de rehabilitación psicosocial.</t>
    </r>
    <r>
      <rPr>
        <b/>
        <sz val="11"/>
        <rFont val="Calibri"/>
        <family val="2"/>
      </rPr>
      <t xml:space="preserve"> (PSICOSOCIAL)</t>
    </r>
    <r>
      <rPr>
        <sz val="11"/>
        <rFont val="Calibri"/>
        <family val="2"/>
      </rPr>
      <t xml:space="preserve">
Realizar seguimiento a los planes de retornos y reubicaciones aprobados y en actualización en el marco de los CTJT o subcomités. </t>
    </r>
    <r>
      <rPr>
        <b/>
        <sz val="11"/>
        <rFont val="Calibri"/>
        <family val="2"/>
      </rPr>
      <t>(Retornos y Reubicaciones)</t>
    </r>
    <r>
      <rPr>
        <sz val="11"/>
        <rFont val="Calibri"/>
        <family val="2"/>
      </rPr>
      <t xml:space="preserve">
Realizar implementación de los planes integrales de reparación colectiva del conflicto armado </t>
    </r>
    <r>
      <rPr>
        <b/>
        <sz val="11"/>
        <rFont val="Calibri"/>
        <family val="2"/>
      </rPr>
      <t>(Reparación Colectiva)</t>
    </r>
  </si>
  <si>
    <t>debido al incumplimiento de procedimientos administrativos, financieros, logísticos y misionales, falta de personal para el cubrimiento de todas las actividades, no se cuentan con equipos de computo óptimos para atender actividades de tipo virtual, alteración del orden público y condiciones climáticas que afectan vías de acceso y desplazamientos terrestres y fluviales oportunos</t>
  </si>
  <si>
    <t>Los profesionales de los procesos de la Dirección Territorial verifican o validan que se realicen los acompañamiento o asistencia técnica, formación  e implementación de acciones y garantías de acceso a las medidas de satisfacción, rehabilitación y garantías de no repetición,  de acuerdo con la programación estipulada en el plan de acción y cada vez que se presente una solicitud, aplicando los procedimientos administrativos, financieros, logísticos y misionales, para brindar las actividades de  manera presencial y/o virtual entregando los lineamientos y guías metodológicas,  en caso de no realizarse se realizará un plan de mejora quedando consignada en el acta de seguimiento del Comité MIPG de la Dirección Territorial para su seguimiento. Las evidencias corresponden a las actas y/o informes.</t>
  </si>
  <si>
    <t>El/La directora (a) territorial y el equipo de trabajo realizarán seguimiento a los indicadores del Plan de Acción, para la verificación del cumplimiento de la programación establecida y la meta.</t>
  </si>
  <si>
    <t>Los profesionales de los procesos de la Dirección Territorial 
Director (a) Territorial</t>
  </si>
  <si>
    <t>El/La Director (a) de la Dirección Territorial mensualmente, verifica la disponibilidad e idoneidad del personal para atender los acompañamientos,  asistencias técnicas, formación, seguimientos y la implementación de acciones y garantías de acceso a las medidas de satisfacción, rehabilitación y garantías de no repetición programadas, en caso de no contar con el personal suficiente, solicita contingencia a funcionarios y/o contratistas según disponibilidad, como evidencia se cuenta con actas de seguimiento del Comité MIPG y/o correo electrónico.</t>
  </si>
  <si>
    <t>Efectuar la entrega de Cartas de indemnización administrativa aptas, entregadas.</t>
  </si>
  <si>
    <t xml:space="preserve">Posibilidad de utilización de información de las víctimas o sistemas de información </t>
  </si>
  <si>
    <t>por parte de los funcionarios o contratistas de la Unidad</t>
  </si>
  <si>
    <t>del pago por indemnización administrativa</t>
  </si>
  <si>
    <t xml:space="preserve"> para obtener  beneficio propio  o de terceros</t>
  </si>
  <si>
    <t>Posibilidad de utilización de información de las víctimas o sistemas de información del pago por indemnización administrativa, por parte de los funcionarios o contratistas de la Unidad para obtener  beneficio propio  o de terceros</t>
  </si>
  <si>
    <t>La actividad se realiza entre 1501 y 3000 veces al año</t>
  </si>
  <si>
    <t xml:space="preserve">El/La Director (a)  y el profesional de reparación individual, cada vez que la Subdirección de Reparación Individual remita proceso bancarios de giros revisa la municipalización  en reunión  para definir su estrategia de notificación  de los giros  de indemnización  administrativa, conforme al procedimiento de notificación de indemnización administrativa vigente del Sistema integrado de Gestión, en el caso de no poder realizar la reunión se le solicitará lineamientos de notificación a la Subdirección de reparación individual , como evidencia de su gestión de cuenta con el acta de la reunión que es enviada a la Subdirección de Reparación individual. </t>
  </si>
  <si>
    <t>De acuerdo a la tipología del riesgo se define formular un plan de acción adicional tendiente a fortalecer los controles existentes y evitar su materialización</t>
  </si>
  <si>
    <t>El/La director territorial, el profesional de indemnizaciones y el profesional del sistema integrado de gestión, revisarán y verificaran la aplicación  del procedimiento de notificación de la medida de indemnización administrativa cargado en la pagina de la unidad y quedará consignado en un acta de reunión</t>
  </si>
  <si>
    <t>El/La Directora (a) territorial, el profesional de indemnizaciones y el profesional del sistema integrado de gestión</t>
  </si>
  <si>
    <t>El/La Director (a)  territorial y las profesionales de reparación individual, una vez al año conforme a la vigencia firman acuerdo de confidencialidad de la Unidad para la protección y manejo de la información de la medida de la indemnización administrativa, para lo cual el profesional de la Subdirección de la Red Nacional de la información verifica que estos se encuentren debidamente diligenciados,  en el caso de identificar novedades en los acuerdos, los profesionales no podrán ingresar a los aplicativos dispuestos por la Entidad se solicitará lineamientos a la subdirección de reparación individual, como evidencia de su gestión se cuenta con el acuerdo de confidencialidad firmado.</t>
  </si>
  <si>
    <t>Realizar Jornadas de Atención de Servicio móviles de orientación y comunicación a las víctimas.</t>
  </si>
  <si>
    <t>ante las victimas y el solicitante de la jornada por la no realización de las  jornadas de atención móvil de orientación y comunicación</t>
  </si>
  <si>
    <t>debido al  incumpliendo de  lineamientos establecidos en el procedimiento.</t>
  </si>
  <si>
    <t>El profesional de estrategias de atención complementarias designado por la Dirección Territorial realiza la programación y registra, con siete (7) días calendario antes de la fecha definida para la actividad, (no obstante, por solicitud del nivel territorial o nacional de la entidad con atención a la necesidad del servicio es posible  en menor tiempo),  en la herramienta tecnológica dispuesta por la entidad, como evidencia de ello se obtiene el ID de creación de la jornada, en caso de no cumplirse criterios de operación del procedimiento se realizará bajos los lineamientos impartidos por el proceso misional del nivel nacional, quedando como evidencia el correo electrónico.</t>
  </si>
  <si>
    <t>Dirección Territorial Meta y Llanos Orientales</t>
  </si>
  <si>
    <t>Desarrollar las seis fases del proceso de Reparación Colectiva con los sujetos focalizados en cada vigencia —Identificación, Alistamiento, Caracterización del Daño, Diagnóstico del Daño, Diseño y Formulación del Plan Integral de Reparación Colectiva (PIRC), así como la Implementación y Cierre del PIRC—, lo cual comprende la elaboración de matrices de identificación y correlación, la socialización y presentación del programa ante las comunidades y los entes territoriales, la recolección, validación y sistematización de información sobre los daños ocasionados por el conflicto armado, y la ejecución de las acciones reparadoras concertadas con las comunidades, en coherencia con la ruta metodológica establecida por la Entidad.</t>
  </si>
  <si>
    <t>ante los sujetos de reparación colectiva,  al no realizar la implementación de las acciones o estrategias definidas</t>
  </si>
  <si>
    <t>debido a la alta complejidad operativa del proceso de Reparación Colectiva, derivada del desarrollo integral y secuencial de sus fases metodológicas, la necesidad de realizar desplazamientos permanentes del equipo técnico a zonas rurales y territorios de difícil acceso que incrementan la exposición a riesgos operativos, de seguridad y logísticos, la extensión temporal requerida para la implementación de la ruta de reparación, las debilidades en el funcionamiento y capacidad de respuesta de los operadores encargados de apoyar la ejecución de las fases y las medidas reparadoras, las limitaciones en la articulación interinstitucional y territorial, y las condiciones cambiantes del contexto social y territorial propias de escenarios afectados por el conflicto armado, que inciden en la oportunidad, eficacia y sostenibilidad de las acciones previstas.</t>
  </si>
  <si>
    <t>Posibilidad de pérdida económica y reputacional ante los sujetos de reparación colectiva,  al no realizar la implementación de las acciones o estrategias definidas</t>
  </si>
  <si>
    <t>El profesional líder misional, en articulación con el equipo del proceso de Reparación Colectiva de la Dirección Territorial, realiza de manera mensual la planeación y verificación de las actividades programadas, mediante el diligenciamiento de las planillas de planeación por parte de los profesionales del proceso y su validación y visto bueno por el líder del proceso vía correo electrónico; adicionalmente, cuando las actividades requieren servicios logísticos, se efectúa comunicación previa y oportuna con el operador logístico y el enlace nacional, con el fin de prevenir incumplimientos o la no realización de los eventos, y en caso de no ser viable su ejecución, se informa de manera formal al enlace o líder nacional para solicitar la reprogramación correspondiente, dejando como evidencia correos electrónicos, planillas de planeación y formatos de novedades.</t>
  </si>
  <si>
    <t>Se plantea plan de acción para fortalecer los controles existentes y evitar la materialización del riesgo.</t>
  </si>
  <si>
    <t xml:space="preserve">Al inicio de cada vigencia, identificar de manera conjunta entre la Dirección Territorial y la Subdirección de Reparación Colectiva los posibles sujetos a intervenir, con el fin de definir y concertar oportunamente un espacio de articulación con la entidad territorial y las demás entidades competentes, que permita coordinar roles, responsabilidades y tiempos de intervención, asegurar la disponibilidad institucional para el acompañamiento del proceso de Reparación Colectiva y prevenir riesgos asociados a la desarticulación, retrasos o afectaciones en la implementación de las acciones previstas. Como evidencia se contará con actas y/o correos electrónicos que conste la priorización realizada. </t>
  </si>
  <si>
    <t>Director Territorial y Profesionales de reparación colectiva de la DT</t>
  </si>
  <si>
    <t>ante las victimas, entidades territoriales y  organismos de control, al no lograr hacer entrega de la medida de indemnización  a victimas   a quienes ya se le asignaron  y giraron los recursos en el proceso de reparación individual</t>
  </si>
  <si>
    <t xml:space="preserve">debido a no contar con datos actualizados y o factores de comunicación por ubicación, que permitan localizar a las victimas para su notificación, y a los factores de error en digitación, lugar de ubicación(ortográficos, municipios con el mismo nombre en diferentes departamentos), y a la necesidad de reliquidar los porcentajes en la medida de indemnización. </t>
  </si>
  <si>
    <t>Posibilidad de pérdida reputacional ante las victimas, entidades territoriales y  organismos de control, al no lograr hacer entrega de la medida de indemnización  a victimas   a quienes ya se le asignaron  y giraron los recursos en el proceso de reparación individual</t>
  </si>
  <si>
    <t>El profesional de Reparación Individual valida la base de datos descargada del aplicativo INDEMNIZA de acuerdo con la municipalización, con el fin de corroborar la información de contacto de la población a notificar; en caso de identificar inconsistencias, realiza la verificación y actualización de la información mediante la consulta en las herramientas SGV, INDEMNIZA y, de ser necesario, en el RUV a través del núcleo familiar, efectuando el respectivo seguimiento en la Matriz Base de Notificación, la cual contiene el detalle de la información y se encuentra como evidencia en la carpeta compartida de OneDrive con los profesionales que apoyan el proceso en cada departamento de la Dirección Territorial.</t>
  </si>
  <si>
    <t>Sensibilizar y socializar de manera permanente la importancia de la actualización de datos de contacto de las víctimas, a través de todos los profesionales de la Unidad para las Víctimas que brindan asistencia técnica y capacitaciones a entidades, víctimas organizadas y no organizadas, en el marco de reuniones, jornadas y espacios de acompañamiento, con el fin de facilitar el contacto oportuno por parte de la Entidad; esta socialización deberá incluir la explicación del procedimiento para la actualización de datos y dejar registro como evidencia en actas, memorias de reunión, correos electrónicos e informes elaborados en desarrollo de dichas actividades.</t>
  </si>
  <si>
    <t>Profesionales misionales de la DT, responsables de desarrollar las actividades: Atención Asuntos Etnicos, Prevención Urgente y Atención en la Inmediatez, Registro y Valoración, Gestión para la Asistencia, Reparación Integral, Participación, Visibilización, Relación con el Ciudadano y Gestión Interinstitucional.</t>
  </si>
  <si>
    <t>Fortalecer la oferta institucional disponible en los Centros Regionales de Atención a Víctimas (CRAV), mediante la articulación con entidades del SNARIV y actores territoriales, con el fin de garantizar una atención integral, descentralizada y sin barreras de acceso para las víctimas.
Socializar de manera permanente la oferta institucional de las entidades del orden nacional y sus convocatorias vigentes en el territorio, a través de espacios presenciales y virtuales, con el propósito de facilitar el acceso oportuno de las víctimas a programas, servicios y medidas de atención, asistencia y reparación.
Implementar la estrategia de tejido social dirigida a comunidades retornadas o reubicadas, orientada a fortalecer sus procesos de integración comunitaria, arraigo territorial y reconstrucción del tejido social, como medida preventiva y transformadora frente a riesgos de exclusión y revictimización.
Implementar la estrategia de comunicación y formación masiva dirigida a víctimas organizadas y no organizadas interesadas en la política pública de víctimas, con el fin de fortalecer el conocimiento de sus derechos, rutas de acceso, oferta institucional y mecanismos de participación.
Realizar acompañamiento psicosocial a los Sujetos de Reparación Colectiva durante las fases de alistamiento, caracterización o diagnóstico del daño, así como en el diseño y formulación del Plan Integral de Reparación Colectiva (PIRC), contribuyendo a la mitigación de impactos psicosociales y al fortalecimiento de capacidades comunitarias.
Realizar jornadas de atención móvil de orientación, información y comunicación en territorio, como estrategia para acercar la oferta institucional a las víctimas, superar barreras geográficas y fortalecer el acceso efectivo a los servicios de la Unidad y las entidades del SNARIV.</t>
  </si>
  <si>
    <t>ante las victimas, mesas de participación, los sujetos de reparación colectiva, entidades territoriales y  organismos de control, por no brindar y/o inoportunidad de la atención a la entrega de la oferta e implementación de las  estrategias de reparación dirigida a la población  victima</t>
  </si>
  <si>
    <t>debido a temas de orden público, y de imposibilidad de los diferentes actores en apoyar los temas logísticos para realizar las jornadas, ferias y estrategias de reparación, así como en la imposibilidad de los diferentes actores institucionales y territoriales para apoyar oportunamente los requerimientos logísticos necesarios para su realización, sumado a la insuficiencia de recursos disponibles en la Entidad para cubrir los costos de desplazamiento y viáticos del equipo profesional hacia territorio, lo cual afecta la oportunidad, cobertura y continuidad de las acciones previstas.</t>
  </si>
  <si>
    <t>Posibilidad de pérdida económica y reputacional ante las victimas, mesas de participación, los sujetos de reparación colectiva, entidades territoriales y  organismos de control, por no brindar y/o inoportunidad de la atención a la entrega de la oferta e implementación de las  estrategias de reparación dirigida a la población  victima</t>
  </si>
  <si>
    <t>El profesional líder misional, responsables de los procesos de Atención a Asuntos Étnicos, Prevención Urgente y Atención en la Inmediatez, Registro y Valoración, Gestión para la Asistencia, Reparación Integral, Participación, Visibilización, Relación con el Ciudadano y Gestión Interinstitucional, en articulación con el equipo de cada uno de los procesos, realiza de manera mensual la planeación y verificación de las actividades programadas, mediante el diligenciamiento de las planillas de planeación por parte de los profesionales del proceso y su validación y visto bueno por el líder del proceso vía correo electrónico; adicionalmente, cuando las actividades requieren servicios logísticos, se efectúa comunicación previa y oportuna con el operador logístico y el enlace nacional, con el fin de prevenir incumplimientos o la no realización de los eventos, y en caso de no ser viable su ejecución, se informa de manera formal al enlace o líder nacional para solicitar la reprogramación correspondiente, dejando como evidencia correos electrónicos, planillas de planeación y formatos de novedades.</t>
  </si>
  <si>
    <t xml:space="preserve">Los profesionales misionales de la Dirección Territorial, responsables de los procesos de Atención a Asuntos Étnicos, Prevención Urgente y Atención en la Inmediatez, Registro y Valoración, Gestión para la Asistencia, Reparación Integral, Participación, Visibilización, Relación con el Ciudadano y Gestión Interinstitucional, realizan de manera mensual el seguimiento y verificación de la ejecución de las actividades orientadas al fortalecimiento y socialización de la oferta institucional en los Centros Regionales de Atención a Víctimas (CRAV), la articulación con las entidades del SNARIV y actores territoriales, la implementación de estrategias de tejido social, comunicación y formación masiva, el acompañamiento psicosocial a los Sujetos de Reparación Colectiva y el desarrollo de jornadas de atención móvil en territorio, mediante el análisis de la demanda atendida y la oferta brindada a víctimas, mesas de participación, comunidades, entidades territoriales y entidades cooperantes; esta revisión se documenta en los informes mensuales por proceso y se presenta en los comités de seguimiento y en el Comité Territorial de la Dirección Territorial, con el fin de identificar oportunamente situaciones que puedan afectar la cobertura, oportunidad o acceso efectivo a la oferta institucional, definir e implementar acciones de mejora y efectuar su respectivo seguimiento, las cuales quedan registradas como compromisos en las actas de los comités, constituyéndose como evidencia los informes de gestión por proceso y las actas de los comités de seguimiento de la DT. </t>
  </si>
  <si>
    <t>Atención a las victimas  en los Puntos de Atención a Victimas (PAV) y Centros Regionales de Atención a Victimas (CRAV)</t>
  </si>
  <si>
    <t>Uso indebido o inadecuado de las herramientas tecnológicas y de los procesos internos de atención de la unidad</t>
  </si>
  <si>
    <t xml:space="preserve">ante las víctimas </t>
  </si>
  <si>
    <t xml:space="preserve">por el acceso y uso indebido de la información sensible o confidencial </t>
  </si>
  <si>
    <t>Uso indebido o inadecuado</t>
  </si>
  <si>
    <t xml:space="preserve">por parte de contratistas, funcionarios del centro regional o punto de atención </t>
  </si>
  <si>
    <t>herramientas tecnológicas y de los procesos internos de atención de la unidad</t>
  </si>
  <si>
    <t>con el objetivo de obtener un beneficio propio o de un tercero</t>
  </si>
  <si>
    <t>Uso indebido o inadecuado de las herramientas tecnológicas y de los procesos internos de atención de la unidad, por parte de contratistas, funcionarios del centro regional o punto de atención con el objetivo de obtener un beneficio propio o de un tercero</t>
  </si>
  <si>
    <t>Brindar asistencia técnica de manera trimestral, ya sea virtual (reunión) o documental (vía correo electrónico), dirigida a las EETT, funcionarios y contratistas para la administración de usuarios en las herramientas Vivanto, SGV e Indemniza, gestionando los procesos de creación, activación e inactivación de usuarios conforme a las solicitudes por inicio, suspensión o terminación de contratos, con el fin de fortalecer el control de accesos a los módulos del sistema y prevenir posibles actos de corrupción. Como evidencia, se dispone de actas y listas de asistencia y/o correos electrónicos. Adicionalmente, a solicitud, se procederá a la inactivación de usuarios que presenten novedades previamente reportadas por los colaboradores designados; la evidencia correspondiente estará soportada mediante correos electrónicos de solicitud y confirmación, así como registros del historial de las herramientas.</t>
  </si>
  <si>
    <t>El Profesional Líder del Proceso de Atención al Ciudadano solicitará de manera trimestral el control y verificación de los horarios de uso de las aplicaciones institucionales, incluyendo VIVANTO, RUV, SIRAV, SIPOD y/o demás herramientas que sean aplicables en la gestión a la Red Nacional de Información, a través del correo rni@unidadvictimas.gov.co o mediante el reporte de casos en Aranda para el servicio de VIVANTO, así como SGV ante la Subdirección de Asistencia y Atención (adminsaah@unidadvictimas.gov.co), con el fin de realizar seguimiento a posibles usos indebidos o accesos en horarios no autorizados, efectuar el cruce de información con quejas asociadas a presuntos fraudes y, de ser el caso, reportar las situaciones identificadas al grupo antifraude para las acciones correspondientes. Como evidencia se tendrá actas y/o correos electrónicos de seguimiento y/o reportes.</t>
  </si>
  <si>
    <t>Director Territorial -  enlace Oficina de Tecnología de Información (OTI) y/o profesional  designado por el líder de la DT, profesional líder de Servicio al Ciudadano y Articulador Territorial de la RNI.</t>
  </si>
  <si>
    <t>Dirección Territorial Nariño</t>
  </si>
  <si>
    <t>Prestar atención y orientación a las victimas en los Puntos de atención o CRAV - Realizar jornadas de atención móvil de orientación y comunicación a las víctimas con enfoque diferencial</t>
  </si>
  <si>
    <t xml:space="preserve">Inadecuada utilización de la información </t>
  </si>
  <si>
    <t xml:space="preserve">que maneja el personal del  operador Outsourcing  de la Dt </t>
  </si>
  <si>
    <t xml:space="preserve">posible fuga de la misma por las plataformas virtuales </t>
  </si>
  <si>
    <t>con el objetivo de obtener un beneficio propio.</t>
  </si>
  <si>
    <t>Inadecuada utilización de la información y  posible fuga de la misma por las plataformas virtuales que maneja el personal del  operador Outsourcing  de la Dt con el objetivo de obtener un beneficio propio.</t>
  </si>
  <si>
    <t>Las profesionales del proceso de relación con el ciudadano,  solicitan trimestralmente en la reunión de productividad a la  coordinadora zonal del operador Outsourcing,  el reporte referente al uso inadecuado de los sistemas de información, con la finalidad de detectar fuga de información o uso inadecuado de la misma o de las plataformas asignadas a los orientadores o documentadores del operador Outsourcing, para que a su vez reportar  a nivel nacional al grupo antifraudes y al enlace de planeación de la DT Nariño, quien escala también a la OAP  y al proceso de Gestión de la Información (RNI) en NN en caso de presentarse. En caso de no materializarse el riesgo se deja constancia en el acta de la reunión de productividad. Se evidencia a través de correo electrónico, actas y listados de asistencia.</t>
  </si>
  <si>
    <t>Realizar  sensibilizaciones  bimensuales  sobre el tema de la corrupción y riesgos de corrupción</t>
  </si>
  <si>
    <t>Bimensual</t>
  </si>
  <si>
    <t>Integrantes del proceso de relación con el  ciudadano de la DT Nariño</t>
  </si>
  <si>
    <t>Dirección Territorial Norte de Santander Arauca</t>
  </si>
  <si>
    <t xml:space="preserve">
Efectuar la entrega de cartas de indemnización aptas a las victimas localizadas</t>
  </si>
  <si>
    <t>ante las victimas y entes territoriales, por no efectuar la entrega de cartas de indemnización</t>
  </si>
  <si>
    <t>debido a casos documentados con novedades,  datos incompletos o no actualizados de las víctimas a notificar los actos administrativos.</t>
  </si>
  <si>
    <t>Posibilidad de pérdida económica y reputacional ante las victimas y entes territoriales, por no efectuar la entrega de cartas de indemnización</t>
  </si>
  <si>
    <t>El profesional de reparación individual cada vez que se asigne la entrega de cartas de indemnización aptas a las victimas  verifica los datos en los aplicativos dispuestos por la Entidad, con el fin de realizar la entrega correspondiente. En caso de no encontrar a la persona para realizar la entrega , se deberán utilizar los demas mecanismos dispuestos por la Entidad para su ubicación. Como evidencia se cuentan correos electronicos o comunicaciones.</t>
  </si>
  <si>
    <t>De acuerdo al nivel de severidad del riesgos y efectividad del control no se contempla Plan de Acción adicional</t>
  </si>
  <si>
    <t xml:space="preserve">El profesional de reparación individual socializará a todos los funcionarios, contratistas y colaboradores para que en los diferentes espacios de interlocución con las victimas realicen campaña de la importancia de actualización de datos, con el fin de poder localizarlas para la reparación integral.  En caso de no desarrollar la campaña, se utilizarán los medios disponibles por la Dirección Territorial como CRAVS y los puntos de atención para fomentar dicha actualización.  Como evidencia se cuenta con las socializaciones de actualización de datos, correos electronicos. </t>
  </si>
  <si>
    <t xml:space="preserve">
Acompañar técnicamente a las entidades territoriales para que mantengan los conceptos de seguridad vigentes</t>
  </si>
  <si>
    <t>ante entidades territoriales por conceptos de seguridad desactualizados</t>
  </si>
  <si>
    <t>debido a no contar con la voluntad política de los EETT y falta de participación activa de las fuerzas militares y demás participantes de los  CTJT.</t>
  </si>
  <si>
    <t>Posibilidad de pérdida reputacional ante entidades territoriales por conceptos de seguridad desactualizados</t>
  </si>
  <si>
    <t xml:space="preserve">
El profesional de retornos y reubicaciones informa al nivel nacional de acuerdo a la fecha de vigencia del concepto de seguridad el avance en la actualización para analizar las posibles soluciones a la falta de voluntad politica de las Entidades Territoriales y la Fuerza Pública  con el fin adelantar las acciones propias en los espacios nacionales para definir una orientación institucional la cual socializará en los espacios de los CTJT,  y como evidencia se cuenta con  correos electrónicos.</t>
  </si>
  <si>
    <t>Promover una respuesta institucional articulada para que las víctimas accedan a una oferta social amplia, adecuada, descentralizada, simultánea y sin barreras de acceso con carácter preventivo y transformador</t>
  </si>
  <si>
    <t>ante las victimas, por no realizar estrategias complementarias como jornadas de atención y/o ferias de servicios</t>
  </si>
  <si>
    <t>debido a dificultades en la concertación con los entes territoriales, se busca otros aliados como el ministerio Publico , Cooperacion internacional, las MPEV, Asociaciones y fundaciones de Victimas, la dinámica en ambos departamentos por ser fronterizos, municipios con nivel de conflicto armado activo, zonas de difícil acceso y sin conexión a internet.</t>
  </si>
  <si>
    <t>Posibilidad de pérdida económica y reputacional ante las victimas, por no realizar estrategias complementarias como jornadas de atención y/o ferias de servicios</t>
  </si>
  <si>
    <t>El profesional del Servicio al Ciudadano por demanda de acuerdo a la solicitud del municipio,  concertar con los entes territoriales, asociaciones y fundaciones de Victimas, las MEPV , cooperacion internacional y Ministerio Publico; el lugar y fecha previo a la realización de las jornadas y el estado en que se encuentra el municipio para lograr cumplir con la actividad, en el caso de no ser viable su ejecución se notifica al municipio y al grupo de servicio al ciudadano la justificación, como evidencia se cuenta con el ID de la programación de la jornada en la herramienta SGV</t>
  </si>
  <si>
    <t>El profesional del Servicio al Ciudadano, mensualmente, identifica donde se realizarán las jornadas de atención movil y/o ferias de servicio, en el caso de no ser viable su ejecución se notifica al municipio y al grupo de servicio al ciudadano la justificación, como evidencia se cuenta con el ID de la programación de la jornada en la herramienta SGV y correo electrónico enviado por los entes territoriales.</t>
  </si>
  <si>
    <t xml:space="preserve">Contribuir al reconocimiento por parte de la sociedad colombiana de los hechos y las vulneraciones a los Derechos Humanos y Derecho Internacional Humanitario que las víctimas han afrontado en el marco del conflicto armado, a través de acciones restaurativas que promuevan el acceso a la verdad, la justicia, la reparación, las garantías de no repetición, la convivencia pacífica en los territorios y la construcción de paz. </t>
  </si>
  <si>
    <t>por parte de un funcionario o contratista y externos (Operador)</t>
  </si>
  <si>
    <t>Uso inadecuado de la información  por parte de un funcionario o contratista y externos (Operador)  con el objetivo de obtener un beneficio propio o favorecer a un tercero.  con el objetivo de obtener un beneficio propio o favorecer a un tercero.</t>
  </si>
  <si>
    <t>El profesional de reparación individual de la DT Norte de Santander y Arauca, cada vez que sean asignadas municipalizaciones a la dirección territorial, garantiza la confidencialidad de la información siguiendo los lineamientos tanto del procedimiento y el memorando interno donde se socializa la nueva estrategia de notificación de acuerdo con las municipalizaciones asignadas a la DT, con el fin de salvaguardar la información. En caso no poderse garantizar la confidencialidad de la información no se realizará el envío, como evidencia de su ejecución se cuenta con correo electrónico y archivo cifrado.</t>
  </si>
  <si>
    <t xml:space="preserve">El profesional de reparación individual del DT en cada jornada socializa y fortalece la campaña antifraude de la Unidad con las Victimas, funcionarios, contratistas de la entidad y funcionarios de las entidades del SNARIV, con el fin de prevenir los fraudes. </t>
  </si>
  <si>
    <t xml:space="preserve">
Profesional Reparación individual
Profesional servicio al ciudadano</t>
  </si>
  <si>
    <t xml:space="preserve">
El profesional de reparación individual-Indemnizaciones del DT Norte de Santander , cada vez que se presenten, traslada a Nivel Nacional  las denuncias o novedades que se puedan presentar, con el fin de poner en conocimiento y se inicien las acciones pertinentes. En caso no realizar el envío al nivel nacional , se utilizarán los demas mecanismos dispuestos para poner en conocimiento las denuncias o novedades, como evidencia de su ejecución se cuenta con correo electrónicos.</t>
  </si>
  <si>
    <t>Dirección Territorial Putumayo</t>
  </si>
  <si>
    <t>ante las victimas del conflicto por efectuar entregas de cartas de indemnización a personas no aptas</t>
  </si>
  <si>
    <t xml:space="preserve">debido a falta o inadecuada validación de los destinatarios o desactualización de información.  </t>
  </si>
  <si>
    <t xml:space="preserve">El enlace de reparación individual recibe las municipalizaciones que envían mensualmente desde nivel nacional y valida los destinatarios de la carta de indemnización en todas las fuentes internas y externas, previa notificación de la misma, para verificar la información del destinatario y proceder con la notificación de la carta, cada vez que lleguen cartas de indemnización a la Dirección Territorial, a demanda. En caso que el destinatario sea ilocalizado, fallecido, privado de la libertad, se encuentre fuera del país, sin documento de identidad, o la carta presente error en distribución o en los datos personales, el profesional de reparación individual anula, digitaliza y carga en la herramienta Indemniza las cartas de indemnización administrativas que no se pueden entregar. De este control queda como evidencia información cargada en Indemniza, SGV </t>
  </si>
  <si>
    <t>Brindar asistencia técnica para la actualización de planes de contingencia en la fase de formulación a entidades territoriales de interés estratégico y que son priorizadas a partir de estudio técnico.
Brindar servicios de asistencia técnica diferenciada en los procesos de planeación, ejecución y seguimiento de la implementación territorial de la política de víctimas, que incorpora los aspectos técnicos, financieros y administrativos reconociendo el enfoque diferencial.
Asistir técnicamente a las entidades territoriales en la implementación de los Decretos Ley para la inclusión del enfoque diferencial en los instrumentos de planeación territorial</t>
  </si>
  <si>
    <t>ante nuestros grupos de valor por no brindar la asistencia técnica o de manera articulada</t>
  </si>
  <si>
    <t>debido a la baja calidad del servicio de internet en los diferentes municipios y presencia de grupos armados ilegales, que impiden el desplazamientos de los funcionarios y participantes.</t>
  </si>
  <si>
    <t>El enlace de Prevención y Atención de Emergencias realiza asistencia técnica virtual o presencial al Comité de Justicia Transicional, Subcomité de Prevención y Protección y/o Mesas de Trabajo con el fin de actualizar el documento Plan de Contingencia. En caso de no poder realizar los espacios mencionados, bien sea por deficiencias con la conectividad o alteración del orden público, se deberá reprogramar el espacio. Como evidencias se cuentan con actas y registro de asistencia.</t>
  </si>
  <si>
    <t>Reprogramaciones de agendas en el caso de intermitencias de red, flujo e energía u otras situaciones o realizar las 3 fases de asistencia técnica de manera presencial</t>
  </si>
  <si>
    <t>Enlace de la SPAE</t>
  </si>
  <si>
    <t>Realizar jornadas de atención móviles de orientación y comunicación a las víctimas con enfoque diferencial</t>
  </si>
  <si>
    <t>ante nuestros grupos de valor por no cumplir con la agenda y fechas establecidas para el desarrollo de las jornadas de atención</t>
  </si>
  <si>
    <t>debido a que no se programa oportunamente la jornada en la herramienta SGV.</t>
  </si>
  <si>
    <t>La enlace de Relación con el Ciudadano, previamente a la fecha programada de la jornadas de atención, debe cargar en la herramienta SGV el municipio donde se desarrollará, la fecha, hora, los orientadores que apoyarán la jornada y servicios como alojamiento, transporte y alimentación (del equipo de orientadores), población estimada a atender y participación de entidades que acompañan la jornada. En caso de no ser posible atender la jornada se concertará con el Ente Territorial para reprogramar la jornada. se cuenta evidencia tales como solicitud realizada en SGV</t>
  </si>
  <si>
    <t>Reprogramación de jornadas previa concertación con el ente territorial.</t>
  </si>
  <si>
    <t>Enlace de Relación con el Ciudadano</t>
  </si>
  <si>
    <t xml:space="preserve">Posibilidad de pérdida reputacional ante las partes interesadas de la Unidad para las Víctimas por el uso inadecuado de información </t>
  </si>
  <si>
    <t xml:space="preserve">que brindan atención y orientación a las víctimas del conflicto armado </t>
  </si>
  <si>
    <t>para favorecer el pago de una ayuda y/o atención humanitaria y/o medida de  indemnización administrativa.</t>
  </si>
  <si>
    <t xml:space="preserve">con el objetivo de obtener un beneficio económico por parte Servidores (planta, contratistas, operadores y entidades del SNARIV) </t>
  </si>
  <si>
    <t>Posibilidad de pérdida reputacional ante las partes interesadas de la Unidad para las Víctimas por el uso inadecuado de información con el objetivo de obtener un beneficio económico por parte Servidores (planta, contratistas, operadores y entidades del SNARIV) que brindan atención y orientación a las víctimas del conflicto armado para favorecer el pago de una ayuda y/o atención humanitaria y/o medida de  indemnización administrativa.</t>
  </si>
  <si>
    <t>socializar la campaña "Yo tramito sin tramitadores'' a la población víctima en las jornadas de asistencia y/o reparación programadas por la Dirección Territorial, con el objeto de dar a conocer a la población víctima la gratuidad y el trámite directo de los servicios de la Unidad. En caso de que no se pueda socializar la campaña en las jornadas de atención y/o reparación, se fortalecerá la difusión de la campaña a través de los miembros de las mesas de participación y enlaces de víctimas. De esta gestión quedará como evidencia registro fotográfico  y/o correo electrónico.</t>
  </si>
  <si>
    <t>Profesional de comunicaciones</t>
  </si>
  <si>
    <t>ante nuestras partes interesadas por no ejecutar las estrategias planificadas</t>
  </si>
  <si>
    <t>debido a la falta de planificación, lineamientos y directrices por parte del nivel nacional que  garantice el desarrollo de la actividad.</t>
  </si>
  <si>
    <t>El rprofesional de participación coordina la jornada de la implementación de la estrategia de formación masiva para victimas organizadas y no organizadas en tema política publica de victimas, de acuerdo con la meta establecida, como Evidencia: Correos electrónicos, Acta o Relatoría de la jornada.</t>
  </si>
  <si>
    <t>Ampliar la inscripción a los grupos interesados con el fin de contar con una mayor participación en el curso de formación masiva.</t>
  </si>
  <si>
    <t xml:space="preserve">
Enlace de participación</t>
  </si>
  <si>
    <t>Dirección Territorial Santander</t>
  </si>
  <si>
    <t>Reparar administrativamente sujetos de reparación colectiva</t>
  </si>
  <si>
    <t>Ante los sujetos de Reparación Colectiva y municipios donde se encuentran localizados, por la no implementación de las fases del programa de Reparación Colectiva</t>
  </si>
  <si>
    <t>Debido a no contar con la planeación presupuestal  y  el operador logístico iniciando la vigencia para avanzar en las fases del programa de Reparación Colectiva, no lograr concertar las actividades para la implementación de las medidas y acciones de los PIRC en implementación con los sujetos de SRC</t>
  </si>
  <si>
    <t>Posibilidad de pérdida económica y reputacional Ante los sujetos de Reparación Colectiva y municipios donde se encuentran localizados, por la no implementación de las fases del programa de Reparación Colectiva</t>
  </si>
  <si>
    <r>
      <t xml:space="preserve">El enlace de Reparación Colectiva de la DT Santander,  en reunión mensual de Comité Estratégico o en su defecto por correo electrónico, presenta el informe de Gestión de procesos donde se indica el estado de avance de la programación y dificultades para el desarrollo las jornadas  evidenciando el cumplimiento a la programación y la capacidad del operador logistico; igualmente se remite correo al Enlace Nacional del Proceso de Reparación Colectiva con la programación mensual de Jornadas; en caso de dificultades para el cumplimiento de la programación de las jornadas, se informará al Enlace Nacional, a  través de correo electrónico la novedad; </t>
    </r>
    <r>
      <rPr>
        <b/>
        <sz val="11"/>
        <rFont val="Calibri"/>
        <family val="2"/>
      </rPr>
      <t xml:space="preserve">Evidencias: Acta Mensual de Comité Estratégico y/o  correos electrónicos. </t>
    </r>
  </si>
  <si>
    <t>Dado a la tipología de riesgo y el nivel de severidad residual, se toma la decisión de definir un Plan de Acción adicional</t>
  </si>
  <si>
    <t>El profesional de Reparación Colectiva en el primer trimer trimestre del año enviará el cronograma de la Planeación de jornadas con los sujetos colectivos y mensualmente remite la programación para la apropiación de los recursos financieros y la designación del operador para el cumplimiento de la jornada. (Previa presentacion de la planeacion de la vigencia anterior )</t>
  </si>
  <si>
    <t>Profesional de Enlace de  Reparación Colectiva</t>
  </si>
  <si>
    <t>Ante la población victima del conflicto armado que cuenta con la medida de indemnización asignada para su cobro, por la no notificación de entrega de la carta de indemnización</t>
  </si>
  <si>
    <t>Debido a la  ilocalización de la victima, por la ubicación de giro de manera incorrecta por parte de la Entidad o la entidad bancaria no cuenta con recursos para generar el pago a las victimas en la vigencia del giro;  lo cual  genera el reintegro y reprogramación de los recursos asignados, afectando la población victima toda vez que no podrá recibir los recursos en el tiempo establecido.</t>
  </si>
  <si>
    <t>Posibilidad de pérdida económica y reputacional Ante la población victima del conflicto armado que cuenta con la medida de indemnización asignada para su cobro, por la no notificación de entrega de la carta de indemnización</t>
  </si>
  <si>
    <r>
      <t>El profesional de indemnizaciones según demanda de la Subdirección de Reparacion Individual, revisa los aplicativos donde se encuentra la información actualizada de las victimas con el objetivo de localizarla e implementar estrategias que permitan la efectiva entrega de la carta de indemnización, para lo cual una vez se reciba la asignación de la municipalización se realiza la auditoria de las cartas con apoyo de la revisión en  los aplicativos de la Unidad  y en caso de evidenciar error  (TDA y seguimiento a las reprogramaciones express) se realiza  contactabilidad con la víctima a fin de subsanar la novedad presentada y se procede a realizar la gestión en el aplicativo SGV, en caso de no evidenciar error alguno se realizara contactabilidad del destinatario con el apoyo del personal asignado para este fin para la respectiva notificación y entrega de la carta de indemnización.  En caso de evidenciar que es un error de ubicación de giro se tramita la solicitud de reintegro en el aplicativo SGV.</t>
    </r>
    <r>
      <rPr>
        <b/>
        <sz val="11"/>
        <rFont val="Calibri"/>
        <family val="2"/>
      </rPr>
      <t xml:space="preserve"> Evidencia:  Base cartas notificadas, anuladas y /o con novedad realizada para el corte en formato Excel y pantallazo de solicitudes de reprogramación gestionadas en SGV. </t>
    </r>
  </si>
  <si>
    <t>Dado el nivel de severidad residual, se toma la decisión de no definir un Plan de Acción adicional.</t>
  </si>
  <si>
    <t xml:space="preserve"> Enlace / Equipo Indemnizaciones DT Santander.</t>
  </si>
  <si>
    <t xml:space="preserve">Por parte de funcionarios y colaboradores </t>
  </si>
  <si>
    <t>Para favorecer el pago de una indemnización</t>
  </si>
  <si>
    <t>Con el objetivo de obtener un beneficio propio.</t>
  </si>
  <si>
    <t>Uso indebido de la información por parte de funcionarios y colaboradores para favorecer el pago de una indemnización con el objetivo de obtener un beneficio propio.</t>
  </si>
  <si>
    <r>
      <t xml:space="preserve">El director territorial según demanda de la Subdirección de Reparacion Individual, realiza el descargue de las cartas en formato PDF desde la herramienta indemniza y se almacenan en la nube (OneDrive)  y designa  al profesional de indemnizaciones para que ejerza la custodia de las cartas de indemnización y el desarrollo del proceso de notificación de indemnización a las víctimas destinatarias de la reparación económica en los procesos de pagos nuevos y reprogramaciones tanto por pagos administrativos como judiciales. Las bases generadas de pago (municipalizaciones) son de exclusivo conocimiento y uso del Director Territorial y del equipo de indemnizaciones, quienes deberán aplicar el procedimiento de confidencialidad y salvaguarda de la información. El procedimiento de contactabilidad, notificación y entrega de cartas de indemnización se encuentra bajo responsabilidad del equipo indemnizador. En caso de identificar inconsistencias o irregularidades se informará por el canal dispuesto por la Entidad en los tiempos establecidos por la normativdad y directrices de la Unidad,  sobre la presunta actuación al grupo de indagación y protección contra fraudes de la Oficina Asesora Jurídica.  </t>
    </r>
    <r>
      <rPr>
        <b/>
        <sz val="11"/>
        <rFont val="Calibri"/>
        <family val="2"/>
      </rPr>
      <t xml:space="preserve"> Evidencia: </t>
    </r>
    <r>
      <rPr>
        <sz val="11"/>
        <rFont val="Calibri"/>
        <family val="2"/>
      </rPr>
      <t xml:space="preserve"> </t>
    </r>
    <r>
      <rPr>
        <b/>
        <sz val="11"/>
        <rFont val="Calibri"/>
        <family val="2"/>
      </rPr>
      <t>Formato de autorización para el descargue y organización de la logística de indemnización administrativa y correo electrónico en PDF con la base de datos de las victimas a indemnizar, correos electronicos con las inconsistencias presentadas.</t>
    </r>
  </si>
  <si>
    <t xml:space="preserve">Acta de socialización con las victimas de la Campaña Antifraude, a realizarse en las jornadas entregas de cartas de indemnizaciones, en los puntos de atención y demás espacios de indemización desarrollados. </t>
  </si>
  <si>
    <t>Bimestral</t>
  </si>
  <si>
    <t>Enlace / Equipo Indemnizaciones DT Santander.</t>
  </si>
  <si>
    <t>Ante los usuarios, entes territoriales y organismos de control,  por la no realización de las jornadas de atención y orientación</t>
  </si>
  <si>
    <t>Debido a no contar con la contratación de orientadores e imprevistos de salud o calamidades del orientador que atenderá la jornada, difícil acceso para el desplazamiento al municipio que solicita la jornada, eventos extraordinarios ligados a orden público o clima,  sin agenda disponible por parte de la Unidad, baja cobertura de internet, fallas en los aplicativos de la unidad y no disponibilidad de los entes territoriales y/o apoyo en la logística para llevar a cabo la jornada.</t>
  </si>
  <si>
    <t>Posibilidad de pérdida reputacional Ante los usuarios, entes territoriales y organismos de control,  por la no realización de las jornadas de atención y orientación</t>
  </si>
  <si>
    <r>
      <t xml:space="preserve">El equipo de Relación con el ciudadano de la Dirección Territorial Santander a través del Profesional de servicio al ciudadano, en comité mensual de Equipo de Relación con el ciudadano, presenta la programación de jornadas del mes inmediatamente siguiente, se realiza el requerimiento de jornada por el aplicativo SGV, el cual como resultado arroja un código de jornada, la cual es revisada y aprobada/rechazada por el Nivel Nacional según sea el caso; de requerir adicionar, modificar o cancelar una jornada se recibe la solicitud por correo electrónico y se modifica de acuerdo al estado actual de la jornada en el aplicativo: si está aprobada, se remite correo electrónico a la profesional de jornadas del nivel nacional con la información a modificar; si aún no ha sido aprobada se edita en el aplicativo SGV como </t>
    </r>
    <r>
      <rPr>
        <b/>
        <sz val="11"/>
        <rFont val="Calibri"/>
        <family val="2"/>
      </rPr>
      <t>evidencia queda: Acta del comité mensual de Equipo de Relación con el ciudadano, Informe de Jornada y correo electrónico con la trazabilidad de la solicitud y aprobación de la jornada y/o correo electrónico con la programación de las jornadas.</t>
    </r>
  </si>
  <si>
    <t>Dado el nivel de severidad residual, se toma la decisión de no definir un Plan de Acción adicional</t>
  </si>
  <si>
    <t>Equipo Relación con el Cuidadano</t>
  </si>
  <si>
    <t>Dirección Territorial Sucre</t>
  </si>
  <si>
    <t xml:space="preserve">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
Promover una respuesta institucional articulada para que las víctimas accedan a una oferta social amplia, adecuada, descentralizada, simultánea y sin barreras de acceso con carácter preventivo y transformador.
Fortalecer, modernizar, adecuar y realizar las reformas institucionales necesarias que contribuyan a garantizar la implementación de la política de víctimas del país integralmente, con enfoque de derechos, territorial y diferencial.
Contribuir a la reparación integral de los daños colectivos ocasionados en el marco del conflicto armado a los sujetos de reparación colectiva desde una perspectiva material, política y simbólica </t>
  </si>
  <si>
    <t>Implementar la estrategia de tejido social de las comunidades retornadas o reubicadas en relación con sus procesos de integración comunitaria y arraig
Implementar la fase de diagnóstico del daño colectivo con los Sujetos de Reparación Colectiva no étnicos.
Implementar la fase de formulación de los Planes Integrales de Reparación Colectiva con los Sujetos de Reparación Colectiva no étnicos.
Implementar acciones de medidas de satisfacción y/o garantías de no repetición en sujetos de reparación colectiva.
Implementar espacios de participación para definir prioridades en la implementación de las medidas de reparación colectiva garantizando la participación.
Implementar acciones de memoria, dignificación y fortalecimiento de tejido social en el marco de la medida de satisfacción a nivel individual.
Implementar acciones de la medida de rehabilitación en sujetos de reparación colectiva.
Implementar acciones del plan de fortalecimiento del  modelo de operación de enfoque diferencial y de género.
Verificar la implementación de acciones diferentes a los Esquemas Especiales de Acompañamiento. Comunitario y SSV en los planes de retornos y reubicaciones no étnicos.
Aprobar planes de retorno y reubicación no étnicos.
Entregar esquemas especiales de acompañamiento en el proceso de retorno y reubicación de tipo familiar en el área urbana.
Entregar esquemas especiales de acompañamiento en el proceso de retorno y reubicación de tipo comunitario.
Concertar e implementar los planes de retorno o reubicación de manera efectiva en condiciones de dignidad, voluntariedad y seguridad.</t>
  </si>
  <si>
    <t>ante las victimas y entes territoriales por no implementar las estrategias, fases, acciones, medidas o jornadas de entrega a las victimas en los planes integrales de reparación colectiva, planes de  enfoque diferencial o planes de retorno y reubicaciones</t>
  </si>
  <si>
    <t xml:space="preserve">debido a la falta de recursos financieros, de personal, administrativos, misionales  contratación inoportuna del operador logistico. </t>
  </si>
  <si>
    <t xml:space="preserve">Los profesionales de cada equipo y grupo asociado al proceso de Reparación Colectiva (RC) en la Dirección Territorial (DT) mensualmente, construyen y remiten el cronograma a implementar para el mes siguiente, dentro de los primeros 10 días hábiles de cada mes remiten correo electrónico al Enlace Nacional del proceso de RC correspondiente, solicitando la aprobación del cronograma, recursos de operador logístico, comisiones y/o demás requerimientos (bioseguridad) para implementar las estrategias, fases, acciones, medidas o jornadas de entrega a las victimas en los planes integrales de relación colectiva, planes de  enfoque diferencial o planes de retorno y reubicaciones, en caso que el  cronograma 1.no se gestione oportunamente, 2.no sea aprobado o 3.no se garantice oportunamente el apoyo logístico y demás requerimientos por parte del proceso de RC de Nivel Nacional, se actualiza y se remite nuevamente cronograma a Nivel Nacional y se notifica a todas las partes interesadas el estado del cronograma (Reprogramado, Aplazado o Cancelado).
Evidencias:
1. Correo electrónico donde la Dirección Terrirorial remite el cronograma mensualizado a la Subdirección de Reparación Colectiva, con la matriz de planeación y la planilla de comisiones de los profesionales. 
2. Correo electrónico donde los profesionales de reparación colectiva a cargo de los sujetos en la territorial envian a la Subdirección de Reparación Colectiva los formatos de requerimiento de operación logistica y anexos. </t>
  </si>
  <si>
    <t>Se definen Plan de Acción  con el fin de evitar la materialización del riesgo.</t>
  </si>
  <si>
    <r>
      <t xml:space="preserve">La Dirección Territorial deberá realizar seguimiento y verificación periódica al cumplimiento de las estrategias, fases, acciones, medidas o jornadas establecidas en los Planes Integrales de Reparación Colectiva, garantizando la asignación de responsables y la ejecución oportuna de cada actividad. Asimismo, se deberá documentar los avances y resultados mediante informes de gestión y reportes de seguimiento, con el fin de asegurar la implementación efectiva de los planes y fortalecer la confianza de las víctimas y entes territoriales.
</t>
    </r>
    <r>
      <rPr>
        <b/>
        <sz val="11"/>
        <rFont val="Calibri"/>
        <family val="2"/>
      </rPr>
      <t>Evidencia:</t>
    </r>
    <r>
      <rPr>
        <sz val="11"/>
        <rFont val="Calibri"/>
        <family val="2"/>
      </rPr>
      <t xml:space="preserve">
Informe mensual de seguimiento de la Subdirección de Reparación Colectiva. </t>
    </r>
  </si>
  <si>
    <t>Director Territorial y equipo de reparación colectiva</t>
  </si>
  <si>
    <t xml:space="preserve">
Promover una respuesta institucional articulada para que las víctimas accedan a una oferta social amplia, adecuada, descentralizada, simultánea y sin barreras de acceso con carácter preventivo y transformador.
Fortalecer, modernizar, adecuar y realizar las reformas institucionales necesarias que contribuyan a garantizar la implementación de la política de víctimas del país integralmente, con enfoque de derechos, territorial y diferencial.
</t>
  </si>
  <si>
    <t>Brindar servicios de asistencia técnica diferenciada en los procesos de planeación, ejecución y seguimiento de la implementación territorial de la política pública de victimas
Asistir técnicamente en la implementación de la ruta de reparación colectiva a sujetos colectivos
Acompañar técnicamente a las entidades territoriales para la validación del concepto de seguridad
Brindar asistencia técnica y acompañamiento para la formulación y envío de los Planes Operativos de Sistemas de Información – POSI</t>
  </si>
  <si>
    <t>ante las victimas y entes territoriales por no implementar las asistencias técnicas requeridas para la oportuna ejecución de la política publica de atención a victimas</t>
  </si>
  <si>
    <t>debido a la falta de convocatorias, información e insumos por parte de los entes territoriales  y/o a nivel interno de recursos financieros, de personal, administrativos, misionales o de procedimiento.</t>
  </si>
  <si>
    <t>Los profesionales de nación territorio construyen y comparten mediante correo electrónico el cronograma de asistencias técnicas dirigidas a las entidades territoriales de manera trimestral, en caso que la agenda sea objeto de modificación, la profesional de Nación Territorio, actualiza y notifica a las partes interesadas conforme a los procesos que esten incluidos en la agenda.
Evidencia: Correo electrónico  y el cronograma.</t>
  </si>
  <si>
    <r>
      <t xml:space="preserve">La Dirección Territorial deberá programar y ejecutar las asistencias técnicas requeridas para la oportuna implementación de la política pública de atención a víctimas, garantizando la asignación de personal responsable y la articulación con las entidades territoriales involucradas. Se deberán documentar los avances y resultados mediante informes detallados, asegurando que las asistencias técnicas sean oportunas y efectivas, con el fin de fortalecer la capacidad de respuesta institucional y mitigar el riesgo de pérdida reputacional.
</t>
    </r>
    <r>
      <rPr>
        <b/>
        <sz val="11"/>
        <rFont val="Calibri"/>
        <family val="2"/>
      </rPr>
      <t>Evidencia:</t>
    </r>
    <r>
      <rPr>
        <sz val="11"/>
        <rFont val="Calibri"/>
        <family val="2"/>
      </rPr>
      <t xml:space="preserve"> Actas de reuniones con las entidades territoriales.</t>
    </r>
  </si>
  <si>
    <t>Profesionales Nación Territorio</t>
  </si>
  <si>
    <t>Efectuar la entrega de cartas de indemnización aptas a las victimas localizadas
Tramitar jornadas de atención móvil de orientación y comunicación a las víctimas</t>
  </si>
  <si>
    <t>ante las victimas y entes territoriales, por no efectuar las jornadas de atención y/o jornadas de entrega de cartas de indemnización</t>
  </si>
  <si>
    <t>Debido a debido a la falta de recursos financieros, de personal, administrativos, misionales o de procedimiento.</t>
  </si>
  <si>
    <t>La actividad se realiza entre 366 y  1500 veces al año</t>
  </si>
  <si>
    <t>Los profesionales de Reparación Individual en la Dirección Territorial (DT) mensualmente o cada vez que se genere un nuevo proceso de municipalización, construyen y remiten cronograma de jornadas a realizar conforme a la planeación territorial de jornadas o municipalizaciones para entrega de cartas, dentro de los siguientes 10 días hábiles a la notificacion de la municipalizacion, socializando el cronograma y solicitando los recursos y/o requerimientos para la realización de entrega de cartas de indemnización, en caso que el  cronograma 1.no se gestione oportunamente, 2.no sea aprobado o 3.no se garantice oportunamente el apoyo logístico y demás requerimientos, se actualiza y se remite nuevamente el cronograma y se notifica a todas las partes interesadas el estado del cronograma (Reprogramado, Aplazado o Cancelado).
Evidencias:
1. Correo electrónico donde se remite al nivel nacional  el cronograma y demás requisitos para la realización de las jornadas.
2. Correo electrónico donde se informa al ente territorial de la realizacion de las jornadas y solicitud de apoyo para la logistica.</t>
  </si>
  <si>
    <t>Tramitar la solicitud de servicios de apoyo a hogares para transporte y traslado de enseres.
Tramitar las colocaciones del primer apoyo a la sostenibilidad en las solicitudes de retorno y reubicación que aplique</t>
  </si>
  <si>
    <t>ante las victimas por no tramitar solicitud de apoyo para transporte, traslado de enceres y recursos de sostenibilidad a los procesos de retornos y reubicaciones familiares</t>
  </si>
  <si>
    <t>debido a la falta de información a nivel externo en conceptos de seguridad actualizados y/o a nivel interno de recursos financieros, de personal, administrativos, misionales o de procedimiento.</t>
  </si>
  <si>
    <t>La actividad se realiza entre 13 y 365 veces al año</t>
  </si>
  <si>
    <t>El profesional del grupo de Retorno y Reubicaciones (R&amp;R familiar) de la Dirección Territorial, cada vez que recibe una solicitud, debe verificar que esta cumple con los principios de seguridad, voluntariedad y dignidad, de ser viable debe remitir atendiendo los lineamientos del grupo R&amp;R para el apoyo conforme al momento en que se encuentre la solicitud, en caso contrario el profesional de R&amp;R territorial deberá remitir al profesional de R&amp;R Nivel Nacional, la solicitud oficial enviada al ministerio de Defensa Nacional, sobre la necesidad de conocer la apreciación de las condiciones de seguridad en la zona y de programación de CTJT dirigidos actualizar el respectivo concepto y poder atender la solicitud.
Evidencia: correos relacionados con la gestión de la solicitud.</t>
  </si>
  <si>
    <t>La Dirección Territorial deberá gestionar de manera oportuna las solicitudes de apoyo relacionadas con transporte, traslado de enseres y recursos de sostenibilidad para los procesos de retornos y reubicaciones familiares, garantizando su trámite ante las áreas competentes y realizando seguimiento hasta su ejecución. Adicionalmente, se deberá informar a las víctimas sobre el estado de sus solicitudes, con el fin de asegurar la efectividad en la atención y mitigar el riesgo de pérdida reputacional.
Evidencia: Reportes de gestión de solicitudes, actas de seguimiento, comunicaciones a las víctimas y registros de entrega de apoyos efectivamente ejecutados.</t>
  </si>
  <si>
    <t>Profesionales Grupo retornos y Reubicaciones de la Direección Territorial</t>
  </si>
  <si>
    <t xml:space="preserve">
DT: Determinar y gestionar los recursos, orientaciones y lineamientos para garantizar el cumplimiento de los objetivos estratégicos.</t>
  </si>
  <si>
    <t>ante las victimas y entidades del orden nacional y territorial, debido al  incumplimiento de las metas o programaciones definidas en el plan de acción</t>
  </si>
  <si>
    <t>debido a la falta de recursos, orientaciones o lineamientos misionales u operativos  para el cumplimiento de objetivos estratégicos.</t>
  </si>
  <si>
    <t>El Director territorial trimestralmente, realiza seguimiento al Plan de Acción, en reunión presencial o virtual verifica el avance de los indicadores por proceso para determinar si el avance cumple con la meta programada y cuentan con los recursos, orientaciones o lineamientos misionales u operativos para garantizar el cumplimiento en el futuro inmediato, en caso contrario, se genera acta de cambios de programación o meta.
Evidencias: acta seguimiento y/o acta de cambios.</t>
  </si>
  <si>
    <t>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
Promover una respuesta institucional articulada para que las víctimas accedan a una oferta social amplia, adecuada, descentralizada, simultánea y sin barreras de acceso con carácter preventivo y transformador.</t>
  </si>
  <si>
    <t>Orientación, Asistencia, gestión y tramites para acceso de la población victima a la información y la oferta de la Unidad.</t>
  </si>
  <si>
    <t xml:space="preserve">Uso indebido de información de las victimas </t>
  </si>
  <si>
    <t xml:space="preserve"> por parte funcionarios o contratistas</t>
  </si>
  <si>
    <t xml:space="preserve">relacionada con tramites de la Unidad </t>
  </si>
  <si>
    <t xml:space="preserve"> con el objetivo de obtener un beneficio particular o de beneficiar a un tercero</t>
  </si>
  <si>
    <t>El profesional de Servicio al Ciudadano  y el profesional de Reparación individual, semestralmente socializan las rutas de atención y las campañas o estrategias antifraude de Nivel Nacional, convocatoria virtual o presencial a enlaces municipales, Ministerio Público y demás entidades del SNARIV, en caso de no poder llevar a cabo los espacios de socialización virtual o presencial, se remitirán a los correos todo el material con las estrategias diseñadas por la DT Sucre y las campañas antifraude de Nivel Nacional.
Evidencias: estas acciones se evidencian con el acta de reunión virtual o presencial y para el caso de no poder realizar las reuniones virtuales o presenciales se deja como evidencia los correos con el envío del material a Enlaces Municipales, Ministerio Publico, todo el SNARIV.</t>
  </si>
  <si>
    <t>De acuerdo a la tipología del riesgo se define formular un plan de acción adicional tendiente a fortalecer los controles existentes y evitar su materialización.</t>
  </si>
  <si>
    <t>Fortalecimiento a funcionarios y contratistas sobre los lineamientos y casos que se atienden desde el grupo antifraude de la unidad para las victimas.</t>
  </si>
  <si>
    <t xml:space="preserve">Director Territorial </t>
  </si>
  <si>
    <t>Dirección Territorial Urabá</t>
  </si>
  <si>
    <t>ante las víctimas y las Entidades Territoriales por no realizar las jornadas móviles y/o ferias de servicios</t>
  </si>
  <si>
    <t>debido a la falta de recursos económicos, conectividad y/o afectación al orden público para realizar las estrategias de atención  descentralizadas.</t>
  </si>
  <si>
    <t>Posibilidad de pérdida reputacional ante las víctimas y las Entidades Territoriales por no realizar las jornadas móviles y/o ferias de servicios</t>
  </si>
  <si>
    <r>
      <t>El profesional líder del proceso de Relación con el Ciudadano, o al que la Dirección Territorial designe, realiza una vez por vigencia, una articulación presencial y/o virtual con las Entidades Territoriales con el propósito de implementar estrategias para el apoyo logístico para realizar las jornadas móviles de forma efectiva en zonas de difícil acceso en los Municipios de la Jurisdicción, en caso de no poder realizar esta articulación de forma presencial o virtual, se enviará un correo electrónico a los Alcaldes solicitando apoyo logístico.</t>
    </r>
    <r>
      <rPr>
        <b/>
        <sz val="11"/>
        <rFont val="Calibri"/>
        <family val="2"/>
      </rPr>
      <t xml:space="preserve">
Evidencia: Acta de reunión, grabación y/o correo electrónico.</t>
    </r>
  </si>
  <si>
    <t>Los controles actuales evidencian efectividad y dado el nivel de severidad residual por tal motivo se analiza que no se requiere un plan de acción adicional.</t>
  </si>
  <si>
    <r>
      <t>El profesional líder del proceso Relación con el Ciudadano, o al que la Dirección Territorial designe, implementa la estrategia de diligenciar por parte del equipo del operador que sea asignado a las jornadas móviles o ferias de servicio, la matriz Solicitud Campañas Outbound con personas que no se pudieron atender de forma presencial en el marco de la jornada, y/o se solicita reasignación de las víctimas no atendidas a nueva campaña para atención en los canales de atención a víctimas,  esto se realiza siempre y cuando no se pueda atender las victimas en las jornadas, con el propósito de enviar a los canales de atención no presencial (Virtual y Telefónico) la información, y éstos puedan contactar a las víctimas y brindarles una atención con calidad, en caso de no poder diligenciar la matriz Solicitud Campañas Outbound, se solicita nueva programación prioritaria de la jornada en el mismo lugar (vereda, corregimiento, barrio. etc.).</t>
    </r>
    <r>
      <rPr>
        <b/>
        <sz val="11"/>
        <rFont val="Calibri"/>
        <family val="2"/>
      </rPr>
      <t xml:space="preserve">
Evidencia: Correo al enlace municipal informando la realización de la jornada con la atención al 100% de la población o correo electrónico con la matriz de solicitud de campañas Outbound y/o programación de la nueva jornada.</t>
    </r>
  </si>
  <si>
    <t xml:space="preserve">Uso inadecuado de la información de las víctimas y/o sistemas de información de la Unidad para las Víctimas, </t>
  </si>
  <si>
    <t xml:space="preserve">por parte de los servidores públicos (planta, contratistas, operador) </t>
  </si>
  <si>
    <t xml:space="preserve">con el objetivo de obtener beneficios económicos por parte de los servidores públicos (planta, contratistas, operador) </t>
  </si>
  <si>
    <t>Uso inadecuado de la información de las víctimas y/o sistemas de información de la Unidad para las Víctimas, con el objetivo de obtener beneficios económicos por parte de los servidores públicos (planta, contratistas, operador) que brindan atención y orientación a las víctimas.</t>
  </si>
  <si>
    <r>
      <t>El Director@ Territorial o al que se delegue, una vez por vigencia socializa a los funcionarios, contratistas y colaboradores, la política antifraudes o el código de integridad; en un comité de seguimiento de la Dirección Territorial (DT) o material enviado por correo electrónico, con el propósito de sensibilizar y fomentar el control y la integridad en funcionarios, contratistas y colaboradores de la DT, en caso de no poder implementar la actividad, se solicitará al Grupo de Gestión del Talento Humano (GGTH) a través de correo electrónico una capacitación de la política antifraude o Código de la integridad.</t>
    </r>
    <r>
      <rPr>
        <b/>
        <sz val="11"/>
        <rFont val="Calibri"/>
        <family val="2"/>
      </rPr>
      <t xml:space="preserve">
Evidencia: Actas de reunión o correos electrónicos.  </t>
    </r>
  </si>
  <si>
    <t xml:space="preserve">Analizando los controles, se definió como tratamiento ajustar y aumentar la frecuencia de socialización al primer control.  </t>
  </si>
  <si>
    <t>Socializar a los funcionarios, contratistas y colaboradores, la política antifraudes o el código de integridad; para la vigencia 2024,  se realizara de forma semestral o 2 veces por vigencia.</t>
  </si>
  <si>
    <t>Profesional de Planeación Control y Seguimiento de la DT.</t>
  </si>
  <si>
    <r>
      <t>El Director@ Territorial o al que se delegue, una vez por semestre, hace revisión de los usuarios autorizados para la utilización de las herramientas tecnológicas, a los usuarios no autorizados se les solicita a la OTI la desactivación de los permisos, con el propósito de mantener controlado el acceso a las herramientas solo por personal autorizado, en caso de no poder hacer esto, se solicita a la Red Nacional de Información (RNI) de la entidad, la revisión e informe de los acuerdos de confidencialidad firmados en la DT, para identificar los permisos y herramientas autorizadas, lo mismo para el proceso de Reparación Integral y Servicio al Ciudadano.</t>
    </r>
    <r>
      <rPr>
        <b/>
        <sz val="11"/>
        <rFont val="Calibri"/>
        <family val="2"/>
      </rPr>
      <t xml:space="preserve">
Evidencia: Correo electrónico.</t>
    </r>
  </si>
  <si>
    <r>
      <t>Desde la Dirección Territorial el equipo de la Subdirección de Reparación Individual (SRI), de forma bimensual envía informe con las jornadas de notificación y entrega de cartas de indemnización realizadas, en las cuales se socializa la campaña Antifraude de la entidad a la población víctima, entre otros asistentes a dichas jornadas, con el objetivo de que el mayor número de partes interesadas conozcan la estrategia y los canales de denuncia ante posibles fraudes que se puedan presentar, y estén en capacidad de orientar o denunciar, cuando la situación así lo amerite. En caso de no poder socializar de manera presencial o virtual la campaña Antifraude, ésta se realizará a través de correo electrónico a nuestras partes interesadas desde los procesos relacionados.</t>
    </r>
    <r>
      <rPr>
        <b/>
        <sz val="11"/>
        <rFont val="Calibri"/>
        <family val="2"/>
      </rPr>
      <t xml:space="preserve">
Evidencia: Informes bimensual de jornadas entrega y socialización de la campaña y/o correos electrónicos con dicha socialización a partes interesadas.</t>
    </r>
  </si>
  <si>
    <t>ante las entidades territoriales y sujetos colectivos priorizados por la DT, por no brindar asistencia técnica o no realizarla de forma efectiva</t>
  </si>
  <si>
    <t>debido a no contar con lineamientos claros por parte de los procesos de nivel nacional o la falta de recursos para efectuar una efectiva asistencia técnica.</t>
  </si>
  <si>
    <t>Posibilidad de pérdida reputacional ante las entidades territoriales y sujetos colectivos priorizados por la DT, por no brindar asistencia técnica o no realizarla de forma efectiva</t>
  </si>
  <si>
    <r>
      <t>Los profesionales de la Dirección Territorial o él que la Dirección Territorial designe, socializa de forma presencial  a entidades territoriales  y/o sujetos de reparación colectiva cuando se requiera, los documentos, metodologías, guías, instructivos o procedimientos según sea el caso, con el propósito de  mejorar los canales de comunicación, de realizar una implementación efectiva de las actividades en territorio para el cumplimiento de la política pública de víctimas en la jurisdicción de la DT, en caso de no poder darse la asistencia técnica de forma presencial se programará virtual o a través de correos electrónicos.</t>
    </r>
    <r>
      <rPr>
        <b/>
        <sz val="11"/>
        <rFont val="Calibri"/>
        <family val="2"/>
      </rPr>
      <t xml:space="preserve">
Evidencia: Actas de reunión y/o informes, y/o grabaciones o correos electrónicos.</t>
    </r>
  </si>
  <si>
    <r>
      <t>Los profesionales lideres de procesos de la DT o él que la Dirección Territorial designe, realiza una vez por vigencia a través de reuniones virtuales, la verificación con la Entidades Territoriales y/o los sujetos de reparación colectiva, la efectividad de las asistencias técnicas por parte de la Unidad para las Víctimas, con el propósito de mejorar la imagen reputacional de la Entidad, en caso de no poder realizar la reunión virtual, se enviara un correo electrónico.</t>
    </r>
    <r>
      <rPr>
        <b/>
        <sz val="11"/>
        <rFont val="Calibri"/>
        <family val="2"/>
      </rPr>
      <t xml:space="preserve">
Evidencia: Grabación de la reunión virtual y/o correo electrónico.  </t>
    </r>
  </si>
  <si>
    <r>
      <t>Los profesionales de la Dirección Territorial o él que la Dirección Territorial designe, remite vía correo electrónico a entidades territoriales, los documentos, metodologías, guías, instructivos o procedimientos según sea el caso, con el propósito de orientar técnicamente a los nuevos funcionarios que los entes territoriales designen para la implementación de la política pública de atención a víctimas en la jurisdicción de la DT, en caso de no poder darse la asistencia técnica de forma presencial o virtual.</t>
    </r>
    <r>
      <rPr>
        <b/>
        <sz val="11"/>
        <rFont val="Calibri"/>
        <family val="2"/>
      </rPr>
      <t xml:space="preserve">
Evidencia: Correos electrónicos.</t>
    </r>
  </si>
  <si>
    <t>Dirección Territorial Valle</t>
  </si>
  <si>
    <t>ante victimas del conflicto armado y entidades del orden nacional y territorial, por  no efectuar  la entrega de cartas de indemnización aptas a las victimas localizadas</t>
  </si>
  <si>
    <t>debido a la falta de coordinación y articulación logística con el ente territorial y nacional, aprobación de comisiones, situaciones de orden publico, ambientales  o pandemias</t>
  </si>
  <si>
    <t>Los profesionales de reparación individual de la Dirección Territorial Valle del Cauca informa cuando se requiera a los entes territoriales o responsable de víctimas (secretarios o enlaces) de Cali, Buenaventura y Buga, la programación de jornadas para realizar la notificación de las cartas de indemnización a la población victima, con el fin que puedan apoyar las jornadas con la consecución de los espacios físicos apropiados para ello. Dicha información debe incluir la necesidad de contar con un espacio físico apropiado. En caso de que los entes territoriales no apoyen con los espacios físicos para las jornadas, se solicitará al operador logístico la consecución del espacio y en caso de que no se consiga el espacio óptimo para realizar la jornada, ésta se reprogramará. Como evidencia quedará correo electrónico.</t>
  </si>
  <si>
    <t>Se define Plan de Acción adicional con el fin de fortalecer los controles existentes y evitar la materialización del riesgo.</t>
  </si>
  <si>
    <t>Gestionar lugares donde se pueda realizar las jornadas de entrega de cartas de indemnización a las víctimas localizadas.</t>
  </si>
  <si>
    <t>Delegado de Reparación Individual</t>
  </si>
  <si>
    <t>Los profesionales de reparación individual de la Dirección Territorial Valle del Cauca , mensualmente o cuando se requiera (recepción de procesos) analiza y realiza la programación y solicitud de las comisiones para la solicitud de viáticos y gastos de transporte , con el fin de realizar la notificación y entrega de cartas de indemnización a las victimas del conflicto aptas y localizadas en los procesos remitidos por el NN en los municipios del departamento del Valle del Cauca. La solicitud de comisión es para las personas que apoyan las jornadas y se debe incluir los gastos de viaje en caso de requerirse. En caso NN no apruebe los gastos de viaje se analizará con el Director Territorial si se puede contar con la camioneta asignada para desplazarse al municipio requerido. En caso de que no sea posible o que  la comisión de viaje no sea aprobada, la jornada de entrega de cartas será reprogramada o se realizará en la ciudad de Cali. Evidencia: Aplicativo Gestiona (Solicitud de comisión), y/o acta reunión programación jornadas, y/o listado de asistencia y/o correo electrónico.</t>
  </si>
  <si>
    <t xml:space="preserve">Efectuar la entrega de cartas de indemnización aptas a las victimas localizadas
Realizar jornadas de atención móviles de orientación y comunicación a las víctimas con enfoque diferencial
Brindar asistencia técnica para la actualización de planes de contingencia en la fase de formulación a entidades territoriales de interés estratégico y que son priorizadas a partir de estudio técnico.
Brindar servicios de asistencia técnica diferenciada en los procesos de planeación, ejecución y seguimiento de la implementación territorial de la política de víctimas, que incorpora los aspectos técnicos, financieros y administrativos reconociendo el enfoque diferencial.
</t>
  </si>
  <si>
    <t>Uso indebido de información de las victimas relacionada</t>
  </si>
  <si>
    <t xml:space="preserve">por parte funcionarios o contratistas  de la unidad o entes territoriales </t>
  </si>
  <si>
    <t>relacionada con tramites de la Unidad</t>
  </si>
  <si>
    <t>con el objetivo de obtener un beneficio particular o beneficiar a un tercero</t>
  </si>
  <si>
    <t>Uso indebido de información de las victimas relacionada con tramites de la Unidad por parte funcionarios o contratistas  de la unidad o entes territoriales con el objetivo de obtener un beneficio particular o beneficiar a un tercero</t>
  </si>
  <si>
    <t>Los funcionarios responsables de los procesos de Relación con el Ciudadano, o gestión para la asistencia o de DGI (Participación y Visibilización)  o  Reparación Integral o Prevención Urgente y Atención a la Inmediatez encargados de participar en espacios con entes territoriales y/o población víctima, socializan semestralmente, la estrategia antifraude de la entidad, realizadas por la Unidad con el fin que se conozca las rutas que se tienen para diferentes denuncias y reiterando que los trámites ante la unidad son gratuitos y no requieren de intermediarios. Estos espacios pueden ser en jornadas de asistencia y/o atención, comités de justicia transicional, espacios de asistencia técnica o espacios que se den con los entes territoriales y/o población víctima de manera presencial o virtual. En caso de que no se pueda hacer, los orientadores o quien acompañe el espacio informarán a las víctimas en los puntos de atención o centros regionales. Evidencia. Acta de reunión y/o Presentación y/o informe, y/o correo electrónico.</t>
  </si>
  <si>
    <t>Socializar en lo posible en  todo espacio que se cuente con población victima y/o entes territoriales, que los tramites ante la unidad son totalmente gratuitos</t>
  </si>
  <si>
    <t>Directora Territorial o funcionario responsable del espacio</t>
  </si>
  <si>
    <t>Los funcionarios y/o Director Territorial del Valle del Cauca cuando se tenga información o sospechas que un funcionario de la Unidad para las victimas está obteniendo un beneficio particular o está beneficiando un tercero con la información de las victimas, presentará la denuncia o queja ante el  grupo control interno disciplinario y/o grupo de  indagación  y protección  contra  fraudes  de  la  Oficina  Asesora  Jurídica de la entidad, con el fin que sea indagado o investigado y que de esa manera sea interpuesta la denuncia ante la autoridad correspondiente,  en caso que no sea un funcionario de la unidad para las victimas, se realizará la respectiva denuncia ante la Oficina Asesora Jurídica y/o la autoridad competente para que sea investigado. Evidencia: Correo electrónico o memorando u oficio</t>
  </si>
  <si>
    <t>ante los entes territoriales y/o  victimas del conflicto, por incumplimiento y/o efectividad  en el acompañamiento u asistencia técnica</t>
  </si>
  <si>
    <t>debido a falta de recursos para viáticos, materiales e insumos, lineamientos, competencia del personal, multiplicidad de convocatorias, cruces de agendas y temas de orden publico, ambientales o pandemias</t>
  </si>
  <si>
    <t>Los profesionales de la DGI y/o SPAE y/o RNI y/o Valoración y registro, y/o Reparación integral, mensualmente o cuando sea requerido, analizan las solicitudes de los entes territoriales (que lleguen con antelación dentro de los tiempos establecidos por la entidad), con el fin de programar la asistencia o acompañamiento técnico presencial y así hacer la solicitud de viáticos y desplazamiento a través del aplicativo gestiona. En caso de que la comisión o gastos de viaje sean rechazados,  se analizará con el Director Territorial si se puede contar con la camioneta asignada para desplazarse al municipio requerido. En caso de que no se pueda realizar la asistencia técnica de manera presencial, se programará la misma pero de manera virtual previa concertación con el ente territorial. (NOTA: En el caso que sea una convocatoria a CTJT (Subcomites u otra reunion convocada por los entes territoriales) que no esten dentro de los tiempos establecidos, o que no aprueben comisiones, se le solicitará al ente territorial, la creacion de un link para realizar dicha reunion). Evidencia: Correo electrónico y/o, solicitud comisión aplicativo gestiona, y/o teams, y/o informe o acta y listado de asistencia</t>
  </si>
  <si>
    <t>Diligenciar el COMR antes de solicitar una comisión y/o Informar telefónicamente o por WhatsApp al equipo del COMR del NN y a la DT, cuando se desplace un funcionario, contratista o colaborador de la DT a territorio en cumplimiento de una comisión, para que realicen el monitoreo y alertas durante el tiempo que dure la comisión.</t>
  </si>
  <si>
    <t>Los profesionales de la DGI y/o, SPAE y/o, RNI y/o, Valoración y registro y/o, reparación integral, anualmente cuentan con inducción o reinducción (presencial o virtual) del proceso bien sea porque fue convocado por el proceso del NN o porque fue solicitado por la DT, con el fin que cuente con los insumos, lineamientos y materiales para brindar la asistencia técnica a los municipios o las victimas del conflicto. En caso de que el NN no convoque este tipo de espacios, éstos deberán ser solicitados por parte de los profesionales o la Dirección Territorial. Evidencia: Correo electrónico o citación o memorias o informes o actas de reunión y listado de asistencia</t>
  </si>
  <si>
    <t>RIESGOS TRANSVERSALES - SGSI - SGA, SG-SST Y SGA (REPORTE DE ENLACES SIG DE MANERA TRIMESTRAL)</t>
  </si>
  <si>
    <t>Transversal
Sistema de Seguridad y Privacidad de la información
Procesos y Direcciones Territoriales</t>
  </si>
  <si>
    <t xml:space="preserve"> Proteger la información y sistemas de información, según estándares que salvaguarden la confidencialidad, integridad y disponibilidad, de los activos de la Entidad.</t>
  </si>
  <si>
    <t>Actividades misionales de la Unidad para las Vicitimas</t>
  </si>
  <si>
    <t xml:space="preserve">por perdida de la confidencialidad, integridad y/o disponibilidad de la información registrada en documentos físicos, digitales y/o sistemas de información, </t>
  </si>
  <si>
    <t>por el acceso no controlado a la información sensible o confidencial y el desconocimiento de los lineamientos de Seguridad de la Información de la entidad.</t>
  </si>
  <si>
    <r>
      <t xml:space="preserve">La Dirección Territorial, a través del profesinal desigado, gestiona la suscripción del "Acuerdo de Confidencialidad" con los Funcionarios, Contratistas y Operadores, como control de acceso cada vez que se solicita usuarios a las herramientas tecnologicas en las que se procesa y se almacena la información, de lo contrario no se asignaran usuarios, con le fin de dar cumplimento a las Políticas de Seguridad de la Información definidas por la Entidad. Es importante que los funcionarios, contratistas y operadores conozcan las implicaciones que se pueden presentar por el uso inadecuado de la información en aras de obtener un beneficio económico por la atención y orientación a las víctimas. El acceso a los sistemas de información involucrados tendra como límite el perfil o rol documentado en el acuerdo y la fecha de vencimiento del mismo.
En caso de identificar una desviación relacionada con el acceso indebido o uso no autorizado, es decir sin acuerdo de confidencialidad por parte de Funcionarios, Contratistas y Operadores, el profesional designado deberá reportar de manera inmediata el presunto incidente a soporteoti@unidadvictimas.gov.co para el correspondiente análisis.
</t>
    </r>
    <r>
      <rPr>
        <b/>
        <sz val="12"/>
        <rFont val="Calibri"/>
        <family val="2"/>
        <scheme val="minor"/>
      </rPr>
      <t xml:space="preserve">
Evidencia:</t>
    </r>
    <r>
      <rPr>
        <sz val="12"/>
        <rFont val="Calibri"/>
        <family val="2"/>
        <scheme val="minor"/>
      </rPr>
      <t xml:space="preserve"> Formatos de aceptación de Acuerdos de Confidencialidad suscritos por la Dirección Territorial y/o reporte de dicho registro y/o correo del responsable de la Dirección Territorial en el que se indique que para el presente periodo no se suscribieron Acuerdos de Confidencialidad. 
</t>
    </r>
    <r>
      <rPr>
        <b/>
        <sz val="12"/>
        <rFont val="Calibri"/>
        <family val="2"/>
        <scheme val="minor"/>
      </rPr>
      <t>(A.6.6)</t>
    </r>
  </si>
  <si>
    <r>
      <t xml:space="preserve">El enlace SIG de la Dirección Territorial deberá socializar los compromisos de Seguridad de la Información tratados en los encuentros “Enlace SIG” y retroalimentar la información que es generada por parte de la Oficina de Tecnología de Información (OTI) en materia de Seguridad la cual es publicada por los diferentes canales de la Entidad, con el fin de que la Dirección Territorial se encuentre informada.
</t>
    </r>
    <r>
      <rPr>
        <b/>
        <sz val="12"/>
        <rFont val="Calibri"/>
        <family val="2"/>
        <scheme val="minor"/>
      </rPr>
      <t xml:space="preserve">
Evidencia: </t>
    </r>
    <r>
      <rPr>
        <sz val="12"/>
        <rFont val="Calibri"/>
        <family val="2"/>
        <scheme val="minor"/>
      </rPr>
      <t xml:space="preserve">Correo electrónico y/o acta de reunión del Enlace SIG o designado por el líder de la Dirección Territorial, en donde se da a conocer los compromisos o resumen de Seguridad de la Información realizados en los encuentros “Enlace SIG” y/o socialización de la infografía en materia de Seguridad de la Información publicada en la intranet.
</t>
    </r>
    <r>
      <rPr>
        <b/>
        <sz val="12"/>
        <rFont val="Calibri"/>
        <family val="2"/>
        <scheme val="minor"/>
      </rPr>
      <t xml:space="preserve">
(A.6.3)</t>
    </r>
  </si>
  <si>
    <t>Enlace SIG de la Dirección Territorial o designado por el líder de la DT.</t>
  </si>
  <si>
    <r>
      <t xml:space="preserve">La Dirección Territorial, a través del Enlace SIG o el Profesional designado, dará a conocer a los colaboradores la infografía en materia de seguridad y asistirá y participará en las charlas y/o capacitaciones brindadas por la Oficina de Tecnología de Información (OTI) en material de Seguridad de la Información, cada vez que se programen con el fin de dar cumplimiento a la Política de Seguridad, prevenir los riesgos de seguridad digital y realizar apropiación de conocimientos del SGSI a los funcionarios, contratistas y/o operadores de la Entidad.
</t>
    </r>
    <r>
      <rPr>
        <b/>
        <sz val="12"/>
        <rFont val="Calibri"/>
        <family val="2"/>
        <scheme val="minor"/>
      </rPr>
      <t>Evidencia:</t>
    </r>
    <r>
      <rPr>
        <sz val="12"/>
        <rFont val="Calibri"/>
        <family val="2"/>
        <scheme val="minor"/>
      </rPr>
      <t xml:space="preserve"> Correo electrónico replicados por el enlace de la Dirección Territorial para participar en las charlas y/o capacitaciones del Sistema de Gestión de Seguridad de la Información (SGSI) y/o listas de asistencias a las charlas.
</t>
    </r>
    <r>
      <rPr>
        <b/>
        <sz val="12"/>
        <rFont val="Calibri"/>
        <family val="2"/>
        <scheme val="minor"/>
      </rPr>
      <t>(A.6.3)</t>
    </r>
  </si>
  <si>
    <t>Transversal
Sistema de Gestión Ambiental
Procesos y Direcciones Territoriales</t>
  </si>
  <si>
    <t>Implementar y fortalecer el Sistema de Gestión Ambiental de la UARIV mediante la promoción de la cultura ambiental, la gestión de los aspectos e impactos ambientales, el cumplimiento de los requisitos legales y el seguimiento al PIGA, alineado con los ODS y el Pacto Global, para mejorar el desempeño ambiental y garantizar la mejora continua institucional.</t>
  </si>
  <si>
    <t>Apoyo y participación en la implementación, mantenimiento y mejora continua del Sistema de Gestión Ambiental de la Unidad, bajo la norma estandar internacional NCT ISO 14001:2015 o aquella que la sustituya.</t>
  </si>
  <si>
    <t>debido a la falta de apropiación de la cultura ambiental y documental relacionada, falta de formación de los enlaces de apoyo, desconocimiento de normatividad ambiental, carencia de proveedores y contenedores para la gestión integral de residuos solidos, rotación de personal, exceso de consumos de recursos tanto energéticos como hídricos durante el desarrollo de las actividades, falta de destinación de recursos humanos, tecnológicos y financieros necesarios para la implementación y mantenimiento del SGA, altos consumos de papel, condiciones ambientales externas e internas que puedan influir al desarrollo de las actividades, dificultades para la adecuada identificación de aspectos e impactos ambientales en procesos y direcciones territoriales.</t>
  </si>
  <si>
    <t>El equipo implementador del Sistema de Gestión Ambiental, en articulación con los equipos que apoyan su implementación en las Direcciones Territoriales y cuando aplique, desarrolla acciones orientadas a fortalecer la gestión adecuada de los residuos, tanto a nivel interno como externo, con el fin de prevenir y mitigar los riesgos ambientales asociados a su generación, manejo y disposición. Asimismo, cuando se identifican buenas prácticas implementadas en territorio, se articulan estrategias conjuntas para promover su extensión a toda la Entidad, según corresponda. Como evidencias de estas acciones se cuentan los registros fotográficos, la matriz de seguimiento del programa de Manejo Integral de Residuos Sólidos y el Formato Bitácora de Generación de Residuos.</t>
  </si>
  <si>
    <t>Participar y promover campañas de alto impacto orientadas a la reducción de los residuos sólidos generados en la Entidad, como parte del fortalecimiento institucional de la gestión adecuada de los residuos y la apropiación de buenas prácticas ambientales, contribuyendo a la prevención y mitigación de los riesgos ambientales asociados a su generación, manejo y disposición, en articulación con el equipo implementador del Sistema de Gestión Ambiental.</t>
  </si>
  <si>
    <t>Coordinador (a) Gestión Administrativa y Documental
Equipo Implementador del Sistema de Gestión Ambiental</t>
  </si>
  <si>
    <t>Los funcionarios y contratistas de la Unidad que apoyan la implementación del Sistema de Gestión Ambiental en las Direcciones Territoriales, cuando aplique, realizan el seguimiento a la operación y mantenimiento de los equipos instalados en las sedes (como plantas eléctricas, tanques de almacenamiento de agua, sistemas de aire acondicionado, entre otros), mediante la entrega de los soportes de mantenimiento correspondientes, con el fin de prevenir y mitigar riesgos ambientales asociados al uso ineficiente de los recursos y a posibles fallas operativas. Como evidencias de estas acciones se cuentan los correos asociados, los certificados de mantenimiento, certificación de eficiencia energética y el registro fotográfico.</t>
  </si>
  <si>
    <r>
      <t>Apoyar la supervisión y verificación periódica del estado y funcionamiento de los equipos operacionales e infraestructura disponibles en las sedes territoriales —como sistemas de aire acondicionado, dispositivos ahorradores de agua y energía, tanques de almacenamiento, plantas eléctricas y demás equipos asociados— a partir de</t>
    </r>
    <r>
      <rPr>
        <b/>
        <sz val="12"/>
        <rFont val="Calibri"/>
        <family val="2"/>
        <scheme val="minor"/>
      </rPr>
      <t xml:space="preserve"> visitas de inspección ambiental</t>
    </r>
    <r>
      <rPr>
        <sz val="12"/>
        <rFont val="Calibri"/>
        <family val="2"/>
        <scheme val="minor"/>
      </rPr>
      <t>, con el fin de fortalecer el uso eficiente de los recursos,identificar posibles fallas operativas y mitigar los riesgos ambientales identificados, en articulación con el equipo implementador del Sistema de Gestión Ambiental.</t>
    </r>
  </si>
  <si>
    <t>Los funcionarios y contratistas que apoyan la implementación del Sistema de Gestión Ambiental, tanto en territorio como en el Nivel Nacional, desarrollan las actividades y entregan las evidencias correspondientes que permiten dar cumplimiento a los requisitos establecidos en la ISO 14001:2015 y MIPG, cada vez que se requiera, con el propósito de fortalecer la cultura organizacional y mejorar el desempeño ambiental de la entidad. En caso de evidenciarse el incumplimiento o la no realización de dichas actividades, el equipo implementador del SGA adelantará acciones de fortalecimiento y acompañamiento en las temáticas correspondientes, previo acuerdo con los responsables. Como evidencias se cuentan los correos electrónicos que soportan el ingreso de la información a las carpetas dispuestas por el SGA, las comunicaciones internas, el registro fotográfico y los reportes completos realizados en el aplicativo SIPLAN+.</t>
  </si>
  <si>
    <t>Fomentar y promover la adopción de buenas prácticas ambientales orientadas al uso eficientede los recursos naturales como agua, energía etc., el manejo integral de los residuos sólidos y a la estrategia de cero papel, entre otras, como parte de las acciones de fortalecimiento del Sistema de Gestión Ambiental, con el fin de consolidar la cultura organizacional, asegurar el cumplimiento de los requisitos de la ISO 14001:2015 y el MIPG, y contribuir a la mejora continua del desempeño ambiental de la Unidad.</t>
  </si>
  <si>
    <t>Transversal
Sistema de Gestión de Seguridad y Salud en el Trabajo</t>
  </si>
  <si>
    <t>Garantizar un ambiente de trabajo propicio que permita contar con condiciones de trabajo seguras, saludables y sostenibles y así contribuir al bienestar institucional a una cultura de autocuidado y a una adecuada implementación de la misionalidad de la Entidad</t>
  </si>
  <si>
    <t xml:space="preserve">
Promover la participacion en la socializacion de requisitos legales SST
Promover las medidas de intervención derivadas de los  incidentes, accidentes, y enfermedades laborales y la implementación de los resultados  de la batería de riesgo psicosocial 2025</t>
  </si>
  <si>
    <t>ante las partes interesadas, por la ocurrencia de accidentes, enfermedades  o incapacidades laborales, que no se reporten bajo los procedimientos establecidos en la Norma del SST,  generando demandas o sanciones</t>
  </si>
  <si>
    <t xml:space="preserve">debido al no acompañamiento por parte de la ARL en realización de pausas activas,  o por falta de aplicación de los procedimientos que están implementados por el SST, o el desinterés en la información que comunica el SST en los canales de la Entidad. </t>
  </si>
  <si>
    <t>Posibilidad de pérdida económica y reputacional ante las partes interesadas, por la ocurrencia de accidentes, enfermedades  o incapacidades laborales, que no se reporten bajo los procedimientos establecidos en la normativa del SGSST,  generando demandas o sanciones.</t>
  </si>
  <si>
    <t>Los Enlaces de procesos y DT´s en el marco del  plan anual de SST 2026,  garantizarán la participación de los colaboradores   al interior de sus procesos y direcciones territoriales en la socialización de las actividades relacionadas a las normas legales vigentes del SGSST  aplicables  a la Unidad de acuerdo a los tiempos establecidos, con el fin de garantizar la  aplicación de  los procesos o procedimientos establecidos en el sistema. En caso de presentar incumplimiento se realiza una actividad de mejora y se solicita apoyo al grupo implementador  para garantizar el desarrollo de todas las actividades planteadas Evidencia: Cumplimiento de las actividades de SST registro de evidencia correo de socializacion y control de asistencia.</t>
  </si>
  <si>
    <t>Se definen planeas de acción adicional por la sevridad residual del riesgo para prevenir su materialización</t>
  </si>
  <si>
    <t>Consultar la normativa en el normograma de la Unidad</t>
  </si>
  <si>
    <t>Enlace SIG de  procesos y DT´s</t>
  </si>
  <si>
    <t>Los Enlaces de procesos y DT´s, garantizan la socialización de las lecciones aprendidas enviadas desde NN y publicadas a través de la intranet a los colaboradores al interior de los procesos y direcciones territoriales con el fin, de crear conciencia de las recomendaciones como medidas de control para prevenir los incidentes, accidentes de trabajo y enfermedades laborales. En caso de encontrar novedades, se realizará el reporte al proceso de Talento Humano. Como evidencia se remiten correos electrónicos donde se evidencie la socialización de lecciones aprendidas. Así como, de asegurar la participación de los colaboradores en las actividades de intervención derivadas de la bateria de riesgo psicosocial.</t>
  </si>
  <si>
    <t>Socialización temas relacionados a:  como reportar incidentes, accidentes de trabajo y enfermedades laborales, asi como fomentar buenas prácticas de autocuidado, prevención y la participacion en actividades de riesgo psicosocial y salud mental.</t>
  </si>
  <si>
    <t>Transversal
Sistema de Gestión de Registros y  Documentos</t>
  </si>
  <si>
    <t>Asegurar la memoria institucional y salvaguardar la documentación durante su ciclo de vida con controles que permitan mejorar la eficiencia y desarrollo de los procesos de la entidad en el marco de su fortalecimiento y adecuación institucional .</t>
  </si>
  <si>
    <t>Participar en las  jornadas del plan de capacitación  del sistema de gestión documental.
Implementar con el acompañamiento del GGAD, las TRD para la organización y conformación de expedientes físicos y/o electrónicos de cada dependencia.</t>
  </si>
  <si>
    <t xml:space="preserve">ante las partes interesadas por la inadecuada creación, recepción, ubicación, acceso, preservación, custodia y recuperación de los documentos físicos y electrónicos </t>
  </si>
  <si>
    <t>debido a carencia de personal capacitado, falta de claridad frente los lineamientos para la aplicación de los instrumentos archivísticos y procedimientos de gestión documental, el uso incorrecto del Sistemas de Gestión de Documentos Electrónicos de Archivo – ArchiDhu e incumplimiento de la normatividad asociada al sistema.</t>
  </si>
  <si>
    <t xml:space="preserve">Posibilidad de pérdida económica y reputacional ante las partes interesadas por la inadecuada creación, recepción, ubicación, acceso, preservación, custodia y recuperación de los documentos físicos y electrónicos </t>
  </si>
  <si>
    <t>Los funcionarios y contratistas de acuerdo con los tiempos establecidos en el plan de capacitación en gestión documental participan en las actividades establecidas con el fin de fortalecer sus conocimientos y competencias para la adecuada gestión de los documentos, en el caso de no ser posible la ejecución de la actividad el líder implementador del sistema reprogramará la misma e informará oportunamente, como evidencia se realizan actas de reunión.</t>
  </si>
  <si>
    <t>De acuerdo al nivel de severidad residual se hace necesario proponer planes acciones adicionale s para evitar su materialización</t>
  </si>
  <si>
    <t>Nivel Nacional y Territorial:
Se fortalecerá la estrategia del plan parcero para que el acompañamiento en la aplicación de los lineamientos de Gestión Documental sea mucho más dinámico.</t>
  </si>
  <si>
    <t>Lider Implementador SGRD</t>
  </si>
  <si>
    <t>Los funcionarios y contratistas cada vez que se genere un documento físico y/o electrónico deben implementar los lineamientos establecidos en los instrumentos archivísticos y procedimientos para su correcta organización y gestión, de identificar que no se están aplicando correctamente estos lineamientos el equipo técnico del sistema realizará una retroalimentación para tomar las medidas correctivas, como evidencia se consignan los inventarios documentales y expedientes organizados.</t>
  </si>
  <si>
    <t>Versión</t>
  </si>
  <si>
    <t>Fecha de Cambio</t>
  </si>
  <si>
    <t>Descripción de la modificación</t>
  </si>
  <si>
    <t>V1</t>
  </si>
  <si>
    <t>Creación</t>
  </si>
  <si>
    <t>V2</t>
  </si>
  <si>
    <t>Se ajusta a la Nueva metodologia de riesgo de la UARIV</t>
  </si>
  <si>
    <t>V3</t>
  </si>
  <si>
    <t>V4</t>
  </si>
  <si>
    <t>V5</t>
  </si>
  <si>
    <t>Se ajusta a la Nueva metodologia de riesgo de la UARIV, Se ajusta logo, calificacion de controles y tablas de probabilidad e impacto</t>
  </si>
  <si>
    <t>V6</t>
  </si>
  <si>
    <t>Se ajusta a la Nueva metodologia de riesgo de la UARIV, se ajustan tablas de probabilidad e impacto</t>
  </si>
  <si>
    <t>V7</t>
  </si>
  <si>
    <t xml:space="preserve">Se ajusta de acuerdo a los nuevos lineamientos del DAFP </t>
  </si>
  <si>
    <t>V8</t>
  </si>
  <si>
    <t>Se ajusta a la Nueva metodologia de riesgo de la UARIV, se ajustan redacción del riesgos, tablas y valoración de probabilidad e impacto riesgos inherente, valoración controles</t>
  </si>
  <si>
    <t>V9</t>
  </si>
  <si>
    <t>Se agrega el campo Fecha de Actualización de los registros para identificar la ultima actualización de la información allí consignada</t>
  </si>
  <si>
    <t>V10</t>
  </si>
  <si>
    <t>XX/09/2023</t>
  </si>
  <si>
    <t>Ajuste casillas objetivos del proceso de acuerdo a caracterizaciones, impacto adicionando redacciones de tipo fiscal, Tipología de Riesgos incluyendo "documental y Fiscal", Formulación redacción del riesgo y cambio de imagen insttiucional logo y color del formato.</t>
  </si>
  <si>
    <r>
      <rPr>
        <b/>
        <sz val="9"/>
        <color rgb="FFFF0000"/>
        <rFont val="Verdana"/>
        <family val="2"/>
      </rPr>
      <t>Nota:</t>
    </r>
    <r>
      <rPr>
        <sz val="9"/>
        <color rgb="FFFF0000"/>
        <rFont val="Verdana"/>
        <family val="2"/>
      </rPr>
      <t xml:space="preserve"> Se debe registrar el control de cambios,pero esta hoja no se publica.</t>
    </r>
  </si>
  <si>
    <t>PROBABILIDAD</t>
  </si>
  <si>
    <t>Nivel</t>
  </si>
  <si>
    <t>Descripción</t>
  </si>
  <si>
    <t>La actividad se realiza más de 3000 veces al año</t>
  </si>
  <si>
    <t>La actividad se realiza entre 1501 a 3000 veces al año</t>
  </si>
  <si>
    <t>Muy Baja</t>
  </si>
  <si>
    <t>La actividad se realiza máximo 12 veces por año</t>
  </si>
  <si>
    <t>PROBABILIDAD RISESGOS DE CORRUPCIÓN</t>
  </si>
  <si>
    <t>Se espera que el evento ocurra en la mayoría de las circunstancias</t>
  </si>
  <si>
    <t>Mas de una (1) vez al año</t>
  </si>
  <si>
    <t>Es viable que el evento ocurra en la mayoría de las circunstancias</t>
  </si>
  <si>
    <t>Al menos una (1) a vez en el último año</t>
  </si>
  <si>
    <t>El evento podrá ocurrir en algún momento</t>
  </si>
  <si>
    <t>Al menos una (1) a vez en los últimos dos (2) años</t>
  </si>
  <si>
    <t>Al menos una (1) a vez en los últimos cinco (5) años</t>
  </si>
  <si>
    <t>El evento puede ocurrir solo en circunstancias excepcionales (poco comunes o anormales)</t>
  </si>
  <si>
    <t>No se ha presentado en los últimos cinco (5) años</t>
  </si>
  <si>
    <t>IMPACTO</t>
  </si>
  <si>
    <t>Descripción Económica o Presupuestal</t>
  </si>
  <si>
    <t>Descripción Reputacional</t>
  </si>
  <si>
    <t>Pérdida económica superior a 1500 SMLMV</t>
  </si>
  <si>
    <t>Deterioro de imagen con efecto publicitario sostenido a nivel Internacional</t>
  </si>
  <si>
    <t>Pérdida económica de 319 hasta 1500 SMLMV</t>
  </si>
  <si>
    <t>Deterioro de imagen con efecto publicitario sostenido a nivel Nacional o Territorial</t>
  </si>
  <si>
    <t>Pérdida económica de 21 hasta 318 SMLMV</t>
  </si>
  <si>
    <t>Deterioro de imagen con efecto publicitario sostenido a nivel Local o Sectores Administrativos</t>
  </si>
  <si>
    <t>Pérdida económica de 11 hasta 20 SMLMV</t>
  </si>
  <si>
    <t xml:space="preserve">De conocimiento general de la entidad a nivel interno, Dirección General, Comités Y Proveedores </t>
  </si>
  <si>
    <t>Pérdida económica hasta 10 SMLMV</t>
  </si>
  <si>
    <t>Solo de conocimiento de algunos funcionarios</t>
  </si>
  <si>
    <t>N</t>
  </si>
  <si>
    <t>Pregunta
Si el riesgo se materializa podria?</t>
  </si>
  <si>
    <t>Respuesta</t>
  </si>
  <si>
    <t>Si</t>
  </si>
  <si>
    <t>No</t>
  </si>
  <si>
    <t>¿Afectar al grupo de funcionarios del proceso?</t>
  </si>
  <si>
    <t>¿Afectar el cumplimiento de metas y objetivos de la dependencia ?</t>
  </si>
  <si>
    <t>¿Afectar el cumplimiento de misión de la Entidad ?</t>
  </si>
  <si>
    <t>¿Afectar el cumplimiento de misión del sector al cual pertenece la Entidad ?</t>
  </si>
  <si>
    <t>¿Generar perdida de confianza de la Entidad, afectando su reputación?</t>
  </si>
  <si>
    <t>¿Generar perdida de recursos económicos?</t>
  </si>
  <si>
    <t>¿Afectar la generación de los productos o la prestación de servicios?</t>
  </si>
  <si>
    <t>¿Dar lugar al detrimento de calidad de vida de la comunidad por la perdida del bien o servicios o los recursos públicos?</t>
  </si>
  <si>
    <t>¿Generar perdida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</si>
  <si>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</si>
  <si>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</si>
  <si>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</si>
  <si>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</si>
  <si>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</si>
  <si>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perdida de credibilidad del sector?</t>
  </si>
  <si>
    <t>¿Ocasionar lesiones físicas o perdida de vidas humanas ?</t>
  </si>
  <si>
    <t>¿Afectar la imagen regional?</t>
  </si>
  <si>
    <t>¿Afectar la imagen nacional?</t>
  </si>
  <si>
    <t>¿Generar daño ambiental?</t>
  </si>
  <si>
    <t xml:space="preserve">Respuestas Afirmativas  </t>
  </si>
  <si>
    <t>1 – 5</t>
  </si>
  <si>
    <t>Afectación parcial al proceso y a la dependencia</t>
  </si>
  <si>
    <t>Genera medianas consecuencias para la entidad.</t>
  </si>
  <si>
    <t>6 - 11</t>
  </si>
  <si>
    <t>Impacto negativo de la Entidad</t>
  </si>
  <si>
    <t>Genera altas consecuencias para la entidad.</t>
  </si>
  <si>
    <r>
      <t>12</t>
    </r>
    <r>
      <rPr>
        <sz val="7"/>
        <color theme="1"/>
        <rFont val="Times New Roman"/>
        <family val="1"/>
      </rPr>
      <t xml:space="preserve">   </t>
    </r>
    <r>
      <rPr>
        <sz val="10"/>
        <color theme="1"/>
        <rFont val="Verdana"/>
        <family val="2"/>
      </rPr>
      <t>- 19</t>
    </r>
  </si>
  <si>
    <t>Consecuencias desastrosas sobre el sector</t>
  </si>
  <si>
    <t>Genera consecuencias desastrosas para la entidad.</t>
  </si>
  <si>
    <t>100% 
Muy Alta</t>
  </si>
  <si>
    <t>80% 
Alta</t>
  </si>
  <si>
    <t>60% 
Media</t>
  </si>
  <si>
    <t>40% 
Baja</t>
  </si>
  <si>
    <t>20% 
Muy Baja</t>
  </si>
  <si>
    <t>20% 
Leve</t>
  </si>
  <si>
    <t>40% 
Menor</t>
  </si>
  <si>
    <t>60% 
Moderado</t>
  </si>
  <si>
    <t>80% 
Mayor</t>
  </si>
  <si>
    <t>100% 
Catastrófico</t>
  </si>
  <si>
    <t>Clasificación del Riesgo</t>
  </si>
  <si>
    <t>Comentario</t>
  </si>
  <si>
    <t>Falencia administrativa que ocasiona litigiosidad y puede ser tanto una acción como una omisión de la Entidad en desarrollo de sus actividades</t>
  </si>
  <si>
    <t>Pérdidas por daños o extravíos de los activos físicos por desastres naturales y otros eventos</t>
  </si>
  <si>
    <t>Pérdidas derivadas de errores en la ejecución y administración de los procesos</t>
  </si>
  <si>
    <t>Pérdidas derivadas por fallas en hardware software, telecomunicaciones o interrupción en los servicios básicos</t>
  </si>
  <si>
    <t>Pérdidas debidas a actos de fraude, apropiación indebida o incumplimiento de leyes por un externo</t>
  </si>
  <si>
    <t>Pérdidas debido a actos de fraude, actuaciones irregulares, comisión de hechos delictivos, infidelidades, abuso de confianza apropiación indebida o incumplimiento de regulaciones, legales o internas de la Entidad</t>
  </si>
  <si>
    <t>Fallas negligentes o involuntarias de las obligaciones frente a los Grupos de Valor y que impiden satisfacer una obligación profesional frente a estos</t>
  </si>
  <si>
    <t>Relaciones 
Laborales</t>
  </si>
  <si>
    <t>Pérdidas que surgen de acciones contrarias a las leyes o acuerdos de empleos, salud o seguridad, del pago de demandas por daños personales o de discriminación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</si>
</sst>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3" x14ac:knownFonts="1">
    <font>
      <sz val="11"/>
      <color theme="1"/>
      <name val="Calibri"/>
      <family val="2"/>
      <scheme val="minor"/>
    </font>
    <font>
      <b/>
      <sz val="11"/>
      <color theme="1"/>
      <name val="Calibri"/>
      <family val="2"/>
      <scheme val="minor"/>
    </font>
    <font>
      <b/>
      <sz val="20"/>
      <color theme="1"/>
      <name val="Calibri"/>
      <family val="2"/>
      <scheme val="minor"/>
    </font>
    <font>
      <sz val="12"/>
      <color theme="1"/>
      <name val="Calibri"/>
      <family val="2"/>
      <scheme val="minor"/>
    </font>
    <font>
      <sz val="9"/>
      <color indexed="81"/>
      <name val="Tahoma"/>
      <family val="2"/>
    </font>
    <font>
      <b/>
      <sz val="9"/>
      <color indexed="81"/>
      <name val="Tahoma"/>
      <family val="2"/>
    </font>
    <font>
      <i/>
      <sz val="9"/>
      <color indexed="81"/>
      <name val="Tahoma"/>
      <family val="2"/>
    </font>
    <font>
      <u/>
      <sz val="11"/>
      <color theme="10"/>
      <name val="Calibri"/>
      <family val="2"/>
      <scheme val="minor"/>
    </font>
    <font>
      <b/>
      <sz val="14"/>
      <color rgb="FF3366CC"/>
      <name val="Calibri"/>
      <family val="2"/>
      <scheme val="minor"/>
    </font>
    <font>
      <b/>
      <sz val="14"/>
      <color theme="1"/>
      <name val="Calibri"/>
      <family val="2"/>
      <scheme val="minor"/>
    </font>
    <font>
      <b/>
      <sz val="14"/>
      <color rgb="FF000000"/>
      <name val="Arial"/>
      <family val="2"/>
    </font>
    <font>
      <sz val="14"/>
      <color rgb="FF000000"/>
      <name val="Arial"/>
      <family val="2"/>
    </font>
    <font>
      <sz val="11"/>
      <color theme="1"/>
      <name val="Calibri"/>
      <family val="2"/>
      <scheme val="minor"/>
    </font>
    <font>
      <u/>
      <sz val="11"/>
      <color rgb="FF0070C0"/>
      <name val="Calibri"/>
      <family val="2"/>
      <scheme val="minor"/>
    </font>
    <font>
      <sz val="10"/>
      <name val="Arial"/>
      <family val="2"/>
    </font>
    <font>
      <b/>
      <sz val="12"/>
      <color rgb="FF3366CC"/>
      <name val="Calibri"/>
      <family val="2"/>
      <scheme val="minor"/>
    </font>
    <font>
      <sz val="10"/>
      <color theme="1"/>
      <name val="Calibri"/>
      <family val="2"/>
      <scheme val="minor"/>
    </font>
    <font>
      <sz val="10"/>
      <color theme="1"/>
      <name val="Verdana"/>
      <family val="2"/>
    </font>
    <font>
      <b/>
      <sz val="10"/>
      <color theme="1"/>
      <name val="Verdana"/>
      <family val="2"/>
    </font>
    <font>
      <sz val="7"/>
      <color theme="1"/>
      <name val="Times New Roman"/>
      <family val="1"/>
    </font>
    <font>
      <b/>
      <sz val="20"/>
      <color theme="0"/>
      <name val="Calibri"/>
      <family val="2"/>
      <scheme val="minor"/>
    </font>
    <font>
      <sz val="8"/>
      <color theme="1"/>
      <name val="Calibri"/>
      <family val="2"/>
      <scheme val="minor"/>
    </font>
    <font>
      <b/>
      <sz val="9"/>
      <color rgb="FFFFFFFF"/>
      <name val="Verdana"/>
      <family val="2"/>
    </font>
    <font>
      <sz val="9"/>
      <color theme="1"/>
      <name val="Verdana"/>
      <family val="2"/>
    </font>
    <font>
      <sz val="9"/>
      <color rgb="FFFF0000"/>
      <name val="Verdana"/>
      <family val="2"/>
    </font>
    <font>
      <b/>
      <sz val="9"/>
      <color rgb="FFFF0000"/>
      <name val="Verdana"/>
      <family val="2"/>
    </font>
    <font>
      <b/>
      <sz val="9"/>
      <color rgb="FF3366CC"/>
      <name val="Verdana"/>
      <family val="2"/>
    </font>
    <font>
      <b/>
      <sz val="9"/>
      <color rgb="FF000000"/>
      <name val="Verdana"/>
      <family val="2"/>
    </font>
    <font>
      <sz val="9"/>
      <color rgb="FF000000"/>
      <name val="Verdana"/>
      <family val="2"/>
    </font>
    <font>
      <sz val="12"/>
      <name val="Calibri"/>
      <family val="2"/>
      <scheme val="minor"/>
    </font>
    <font>
      <sz val="11"/>
      <color rgb="FF000000"/>
      <name val="Calibri"/>
      <family val="2"/>
      <scheme val="minor"/>
    </font>
    <font>
      <sz val="11"/>
      <name val="Calibri"/>
      <family val="2"/>
      <scheme val="minor"/>
    </font>
    <font>
      <sz val="8"/>
      <name val="Calibri"/>
      <family val="2"/>
      <scheme val="minor"/>
    </font>
    <font>
      <sz val="11"/>
      <color rgb="FF000000"/>
      <name val="Calibri"/>
      <family val="2"/>
    </font>
    <font>
      <b/>
      <sz val="11"/>
      <name val="Calibri"/>
      <family val="2"/>
      <scheme val="minor"/>
    </font>
    <font>
      <sz val="11"/>
      <name val="Calibri"/>
      <family val="2"/>
    </font>
    <font>
      <sz val="11"/>
      <color theme="1"/>
      <name val="Calibri"/>
      <family val="2"/>
    </font>
    <font>
      <b/>
      <sz val="11"/>
      <color rgb="FF000000"/>
      <name val="Calibri"/>
      <family val="2"/>
    </font>
    <font>
      <b/>
      <sz val="11"/>
      <name val="Calibri"/>
      <family val="2"/>
    </font>
    <font>
      <sz val="12"/>
      <color rgb="FF000000"/>
      <name val="Calibri"/>
      <family val="2"/>
      <scheme val="minor"/>
    </font>
    <font>
      <b/>
      <sz val="26"/>
      <color theme="1"/>
      <name val="Calibri"/>
      <family val="2"/>
      <scheme val="minor"/>
    </font>
    <font>
      <b/>
      <sz val="72"/>
      <color rgb="FF000000"/>
      <name val="Calibri"/>
      <family val="2"/>
      <scheme val="minor"/>
    </font>
    <font>
      <b/>
      <sz val="12"/>
      <color theme="1"/>
      <name val="Calibri"/>
      <family val="2"/>
      <scheme val="minor"/>
    </font>
    <font>
      <sz val="12"/>
      <color rgb="FF000000"/>
      <name val="Calibri"/>
      <family val="2"/>
    </font>
    <font>
      <sz val="12"/>
      <name val="Calibri"/>
      <family val="2"/>
    </font>
    <font>
      <b/>
      <sz val="20"/>
      <name val="Calibri"/>
      <family val="2"/>
      <scheme val="minor"/>
    </font>
    <font>
      <b/>
      <sz val="12"/>
      <name val="Calibri"/>
      <family val="2"/>
      <scheme val="minor"/>
    </font>
    <font>
      <sz val="18"/>
      <name val="Calibri"/>
      <family val="2"/>
      <scheme val="minor"/>
    </font>
    <font>
      <sz val="18"/>
      <color theme="1"/>
      <name val="Calibri"/>
      <family val="2"/>
      <scheme val="minor"/>
    </font>
    <font>
      <b/>
      <sz val="18"/>
      <color theme="1"/>
      <name val="Calibri"/>
      <family val="2"/>
      <scheme val="minor"/>
    </font>
    <font>
      <sz val="18"/>
      <color rgb="FF000000"/>
      <name val="Calibri"/>
      <family val="2"/>
      <scheme val="minor"/>
    </font>
    <font>
      <b/>
      <sz val="11"/>
      <color theme="1"/>
      <name val="Calibri"/>
      <family val="2"/>
    </font>
    <font>
      <i/>
      <sz val="11"/>
      <name val="Calibri"/>
      <family val="2"/>
    </font>
  </fonts>
  <fills count="28">
    <fill>
      <patternFill patternType="none"/>
    </fill>
    <fill>
      <patternFill patternType="gray125"/>
    </fill>
    <fill>
      <patternFill patternType="solid">
        <fgColor theme="0"/>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theme="9"/>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92D050"/>
        <bgColor indexed="64"/>
      </patternFill>
    </fill>
    <fill>
      <patternFill patternType="solid">
        <fgColor theme="8" tint="0.79998168889431442"/>
        <bgColor indexed="64"/>
      </patternFill>
    </fill>
    <fill>
      <patternFill patternType="solid">
        <fgColor rgb="FF6699FF"/>
        <bgColor indexed="64"/>
      </patternFill>
    </fill>
    <fill>
      <patternFill patternType="solid">
        <fgColor theme="2"/>
        <bgColor indexed="64"/>
      </patternFill>
    </fill>
    <fill>
      <patternFill patternType="solid">
        <fgColor rgb="FFF79646"/>
        <bgColor indexed="64"/>
      </patternFill>
    </fill>
    <fill>
      <patternFill patternType="solid">
        <fgColor theme="0" tint="-0.249977111117893"/>
        <bgColor indexed="64"/>
      </patternFill>
    </fill>
    <fill>
      <patternFill patternType="solid">
        <fgColor rgb="FFFFFFFF"/>
        <bgColor indexed="64"/>
      </patternFill>
    </fill>
    <fill>
      <patternFill patternType="solid">
        <fgColor rgb="FFD9D9D9"/>
        <bgColor indexed="64"/>
      </patternFill>
    </fill>
    <fill>
      <patternFill patternType="solid">
        <fgColor rgb="FFFFFFFF"/>
        <bgColor rgb="FF000000"/>
      </patternFill>
    </fill>
    <fill>
      <patternFill patternType="solid">
        <fgColor theme="9" tint="0.59999389629810485"/>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D69ECA"/>
        <bgColor indexed="64"/>
      </patternFill>
    </fill>
    <fill>
      <patternFill patternType="solid">
        <fgColor theme="0"/>
        <bgColor rgb="FF000000"/>
      </patternFill>
    </fill>
    <fill>
      <patternFill patternType="solid">
        <fgColor theme="9" tint="-0.249977111117893"/>
        <bgColor indexed="64"/>
      </patternFill>
    </fill>
    <fill>
      <patternFill patternType="solid">
        <fgColor rgb="FFFFFF00"/>
        <bgColor rgb="FF000000"/>
      </patternFill>
    </fill>
    <fill>
      <patternFill patternType="solid">
        <fgColor theme="1" tint="0.499984740745262"/>
        <bgColor indexed="64"/>
      </patternFill>
    </fill>
    <fill>
      <patternFill patternType="solid">
        <fgColor rgb="FFFF0000"/>
        <bgColor rgb="FF000000"/>
      </patternFill>
    </fill>
    <fill>
      <patternFill patternType="solid">
        <fgColor theme="0" tint="-0.34998626667073579"/>
        <bgColor indexed="64"/>
      </patternFill>
    </fill>
  </fills>
  <borders count="51">
    <border>
      <left/>
      <right/>
      <top/>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style="hair">
        <color indexed="64"/>
      </top>
      <bottom/>
      <diagonal/>
    </border>
    <border>
      <left style="hair">
        <color indexed="64"/>
      </left>
      <right/>
      <top style="hair">
        <color indexed="64"/>
      </top>
      <bottom style="hair">
        <color indexed="64"/>
      </bottom>
      <diagonal/>
    </border>
    <border>
      <left/>
      <right style="hair">
        <color indexed="64"/>
      </right>
      <top/>
      <bottom/>
      <diagonal/>
    </border>
    <border>
      <left/>
      <right style="dotted">
        <color rgb="FF375623"/>
      </right>
      <top/>
      <bottom style="dotted">
        <color rgb="FF375623"/>
      </bottom>
      <diagonal/>
    </border>
    <border>
      <left style="hair">
        <color indexed="64"/>
      </left>
      <right style="hair">
        <color indexed="64"/>
      </right>
      <top/>
      <bottom/>
      <diagonal/>
    </border>
    <border>
      <left/>
      <right style="dotted">
        <color rgb="FF375623"/>
      </right>
      <top/>
      <bottom/>
      <diagonal/>
    </border>
    <border>
      <left style="hair">
        <color theme="9"/>
      </left>
      <right style="hair">
        <color theme="9"/>
      </right>
      <top style="hair">
        <color theme="9"/>
      </top>
      <bottom style="hair">
        <color theme="9"/>
      </bottom>
      <diagonal/>
    </border>
    <border>
      <left style="hair">
        <color theme="9"/>
      </left>
      <right style="hair">
        <color theme="9"/>
      </right>
      <top style="hair">
        <color theme="9"/>
      </top>
      <bottom/>
      <diagonal/>
    </border>
    <border>
      <left style="hair">
        <color theme="4"/>
      </left>
      <right style="hair">
        <color theme="4"/>
      </right>
      <top style="hair">
        <color theme="4"/>
      </top>
      <bottom style="hair">
        <color theme="4"/>
      </bottom>
      <diagonal/>
    </border>
    <border>
      <left style="hair">
        <color theme="9"/>
      </left>
      <right/>
      <top style="hair">
        <color theme="9"/>
      </top>
      <bottom style="hair">
        <color theme="9"/>
      </bottom>
      <diagonal/>
    </border>
    <border>
      <left/>
      <right/>
      <top style="hair">
        <color theme="9"/>
      </top>
      <bottom style="hair">
        <color theme="9"/>
      </bottom>
      <diagonal/>
    </border>
    <border>
      <left/>
      <right style="hair">
        <color theme="9"/>
      </right>
      <top style="hair">
        <color theme="9"/>
      </top>
      <bottom style="hair">
        <color theme="9"/>
      </bottom>
      <diagonal/>
    </border>
    <border>
      <left style="thin">
        <color indexed="64"/>
      </left>
      <right style="thin">
        <color indexed="64"/>
      </right>
      <top style="thin">
        <color indexed="64"/>
      </top>
      <bottom style="thin">
        <color indexed="64"/>
      </bottom>
      <diagonal/>
    </border>
    <border>
      <left/>
      <right/>
      <top/>
      <bottom style="hair">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right style="hair">
        <color indexed="64"/>
      </right>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right style="hair">
        <color indexed="64"/>
      </right>
      <top/>
      <bottom style="thin">
        <color indexed="64"/>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rgb="FF000000"/>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rgb="FF000000"/>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theme="0" tint="-0.34998626667073579"/>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style="thin">
        <color indexed="64"/>
      </right>
      <top style="hair">
        <color indexed="64"/>
      </top>
      <bottom/>
      <diagonal/>
    </border>
    <border>
      <left/>
      <right style="thin">
        <color indexed="64"/>
      </right>
      <top/>
      <bottom style="hair">
        <color indexed="64"/>
      </bottom>
      <diagonal/>
    </border>
    <border>
      <left/>
      <right style="thin">
        <color theme="0" tint="-0.34998626667073579"/>
      </right>
      <top/>
      <bottom/>
      <diagonal/>
    </border>
    <border>
      <left style="hair">
        <color auto="1"/>
      </left>
      <right style="hair">
        <color auto="1"/>
      </right>
      <top style="hair">
        <color auto="1"/>
      </top>
      <bottom style="hair">
        <color rgb="FF000000"/>
      </bottom>
      <diagonal/>
    </border>
    <border>
      <left style="hair">
        <color indexed="64"/>
      </left>
      <right style="hair">
        <color indexed="64"/>
      </right>
      <top style="thin">
        <color indexed="64"/>
      </top>
      <bottom/>
      <diagonal/>
    </border>
  </borders>
  <cellStyleXfs count="4">
    <xf numFmtId="0" fontId="0" fillId="0" borderId="0"/>
    <xf numFmtId="0" fontId="7" fillId="0" borderId="0" applyNumberFormat="0" applyFill="0" applyBorder="0" applyAlignment="0" applyProtection="0"/>
    <xf numFmtId="0" fontId="14" fillId="0" borderId="0"/>
    <xf numFmtId="0" fontId="21" fillId="0" borderId="0"/>
  </cellStyleXfs>
  <cellXfs count="466">
    <xf numFmtId="0" fontId="0" fillId="0" borderId="0" xfId="0"/>
    <xf numFmtId="0" fontId="0" fillId="2" borderId="0" xfId="0" applyFill="1"/>
    <xf numFmtId="0" fontId="0" fillId="2" borderId="0" xfId="0" applyFill="1" applyAlignment="1">
      <alignment horizontal="center" wrapText="1"/>
    </xf>
    <xf numFmtId="0" fontId="0" fillId="3" borderId="1" xfId="0" applyFill="1" applyBorder="1"/>
    <xf numFmtId="0" fontId="0" fillId="4" borderId="1" xfId="0" applyFill="1" applyBorder="1"/>
    <xf numFmtId="0" fontId="0" fillId="5" borderId="1" xfId="0" applyFill="1" applyBorder="1"/>
    <xf numFmtId="0" fontId="0" fillId="6" borderId="1" xfId="0" applyFill="1" applyBorder="1"/>
    <xf numFmtId="0" fontId="0" fillId="2" borderId="0" xfId="0" applyFill="1" applyAlignment="1">
      <alignment horizontal="center"/>
    </xf>
    <xf numFmtId="0" fontId="0" fillId="2" borderId="0" xfId="0" applyFill="1" applyAlignment="1">
      <alignment vertical="center"/>
    </xf>
    <xf numFmtId="0" fontId="8" fillId="2" borderId="1" xfId="0" applyFont="1" applyFill="1" applyBorder="1" applyAlignment="1">
      <alignment vertical="center" wrapText="1"/>
    </xf>
    <xf numFmtId="9" fontId="9" fillId="2" borderId="1" xfId="0" applyNumberFormat="1" applyFont="1" applyFill="1" applyBorder="1" applyAlignment="1">
      <alignment horizontal="center" vertical="center"/>
    </xf>
    <xf numFmtId="0" fontId="10" fillId="4" borderId="9" xfId="0" applyFont="1" applyFill="1" applyBorder="1" applyAlignment="1">
      <alignment horizontal="center" vertical="center" wrapText="1"/>
    </xf>
    <xf numFmtId="0" fontId="11" fillId="2" borderId="9" xfId="0" applyFont="1" applyFill="1" applyBorder="1" applyAlignment="1">
      <alignment horizontal="center" vertical="center" wrapText="1"/>
    </xf>
    <xf numFmtId="0" fontId="10" fillId="6" borderId="9"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15" fillId="2" borderId="1" xfId="2" applyFont="1" applyFill="1" applyBorder="1" applyAlignment="1">
      <alignment horizontal="center" vertical="center" wrapText="1"/>
    </xf>
    <xf numFmtId="0" fontId="15" fillId="2" borderId="1" xfId="1" applyFont="1" applyFill="1" applyBorder="1" applyAlignment="1">
      <alignment horizontal="center" vertical="center" wrapText="1"/>
    </xf>
    <xf numFmtId="0" fontId="16" fillId="2" borderId="1" xfId="2" applyFont="1" applyFill="1" applyBorder="1" applyAlignment="1">
      <alignment horizontal="center" vertical="center" wrapText="1"/>
    </xf>
    <xf numFmtId="9" fontId="9" fillId="2" borderId="4" xfId="0" applyNumberFormat="1" applyFont="1" applyFill="1" applyBorder="1" applyAlignment="1">
      <alignment horizontal="center" vertical="center"/>
    </xf>
    <xf numFmtId="0" fontId="10" fillId="5" borderId="1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0" fillId="8" borderId="1" xfId="0" applyFont="1" applyFill="1" applyBorder="1" applyAlignment="1">
      <alignment horizontal="center" vertical="center" wrapText="1"/>
    </xf>
    <xf numFmtId="0" fontId="10" fillId="9" borderId="1" xfId="0" applyFont="1" applyFill="1" applyBorder="1" applyAlignment="1">
      <alignment horizontal="center" vertical="center" wrapText="1"/>
    </xf>
    <xf numFmtId="9" fontId="10" fillId="2" borderId="1" xfId="0" applyNumberFormat="1" applyFont="1" applyFill="1" applyBorder="1" applyAlignment="1">
      <alignment horizontal="center" vertical="center" wrapText="1"/>
    </xf>
    <xf numFmtId="0" fontId="10" fillId="4" borderId="1"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 fillId="2" borderId="0" xfId="0" applyFont="1" applyFill="1" applyAlignment="1">
      <alignment horizontal="center"/>
    </xf>
    <xf numFmtId="0" fontId="16" fillId="11" borderId="13" xfId="0" applyFont="1" applyFill="1" applyBorder="1" applyAlignment="1">
      <alignment horizontal="center" vertical="center" wrapText="1"/>
    </xf>
    <xf numFmtId="0" fontId="16" fillId="2" borderId="14" xfId="0" applyFont="1" applyFill="1" applyBorder="1" applyAlignment="1">
      <alignment horizontal="center" vertical="center" wrapText="1"/>
    </xf>
    <xf numFmtId="0" fontId="16" fillId="2" borderId="14" xfId="0" applyFont="1" applyFill="1" applyBorder="1" applyAlignment="1">
      <alignment vertical="center" wrapText="1"/>
    </xf>
    <xf numFmtId="0" fontId="16" fillId="2" borderId="14" xfId="0" applyFont="1" applyFill="1" applyBorder="1"/>
    <xf numFmtId="0" fontId="16" fillId="12" borderId="14" xfId="0" applyFont="1" applyFill="1" applyBorder="1" applyAlignment="1">
      <alignment horizontal="center" vertical="center" wrapText="1"/>
    </xf>
    <xf numFmtId="0" fontId="16" fillId="12" borderId="14" xfId="0" applyFont="1" applyFill="1" applyBorder="1" applyAlignment="1">
      <alignment vertical="center" wrapText="1"/>
    </xf>
    <xf numFmtId="0" fontId="16" fillId="12" borderId="14" xfId="0" applyFont="1" applyFill="1" applyBorder="1"/>
    <xf numFmtId="0" fontId="18" fillId="0" borderId="1" xfId="0" applyFont="1" applyBorder="1" applyAlignment="1">
      <alignment horizontal="left" vertical="center" wrapText="1" indent="3"/>
    </xf>
    <xf numFmtId="0" fontId="18" fillId="0" borderId="1" xfId="0" applyFont="1" applyBorder="1" applyAlignment="1">
      <alignment horizontal="center" vertical="center" wrapText="1"/>
    </xf>
    <xf numFmtId="0" fontId="17" fillId="0" borderId="1" xfId="0" applyFont="1" applyBorder="1" applyAlignment="1">
      <alignment horizontal="left" vertical="center" wrapText="1" indent="1"/>
    </xf>
    <xf numFmtId="0" fontId="16" fillId="2" borderId="14" xfId="0" applyFont="1" applyFill="1" applyBorder="1" applyAlignment="1">
      <alignment horizontal="justify" vertical="center" wrapText="1"/>
    </xf>
    <xf numFmtId="0" fontId="16" fillId="12" borderId="14" xfId="0" applyFont="1" applyFill="1" applyBorder="1" applyAlignment="1">
      <alignment horizontal="justify" vertical="center" wrapText="1"/>
    </xf>
    <xf numFmtId="0" fontId="16" fillId="2" borderId="14" xfId="0" applyFont="1" applyFill="1" applyBorder="1" applyAlignment="1">
      <alignment horizontal="left" vertical="center" wrapText="1"/>
    </xf>
    <xf numFmtId="0" fontId="16" fillId="12" borderId="14" xfId="0" applyFont="1" applyFill="1" applyBorder="1" applyAlignment="1">
      <alignment horizontal="left" vertical="center" wrapText="1"/>
    </xf>
    <xf numFmtId="0" fontId="0" fillId="0" borderId="18" xfId="0" applyBorder="1"/>
    <xf numFmtId="0" fontId="23" fillId="0" borderId="0" xfId="3" applyFont="1"/>
    <xf numFmtId="0" fontId="24" fillId="0" borderId="0" xfId="3" applyFont="1"/>
    <xf numFmtId="0" fontId="23" fillId="0" borderId="29" xfId="0" applyFont="1" applyBorder="1"/>
    <xf numFmtId="0" fontId="23" fillId="0" borderId="30" xfId="0" applyFont="1" applyBorder="1"/>
    <xf numFmtId="0" fontId="23" fillId="0" borderId="26" xfId="0" applyFont="1" applyBorder="1" applyAlignment="1">
      <alignment horizontal="center"/>
    </xf>
    <xf numFmtId="0" fontId="23" fillId="0" borderId="27" xfId="0" applyFont="1" applyBorder="1" applyAlignment="1">
      <alignment horizontal="center"/>
    </xf>
    <xf numFmtId="14" fontId="23" fillId="0" borderId="32" xfId="0" applyNumberFormat="1" applyFont="1" applyBorder="1" applyAlignment="1">
      <alignment horizontal="center" vertical="center"/>
    </xf>
    <xf numFmtId="14" fontId="23" fillId="0" borderId="33" xfId="0" applyNumberFormat="1" applyFont="1" applyBorder="1" applyAlignment="1">
      <alignment horizontal="center" vertical="center"/>
    </xf>
    <xf numFmtId="0" fontId="23" fillId="0" borderId="27" xfId="0" applyFont="1" applyBorder="1" applyAlignment="1">
      <alignment horizontal="center" vertical="center"/>
    </xf>
    <xf numFmtId="0" fontId="23" fillId="0" borderId="30" xfId="0" applyFont="1" applyBorder="1" applyAlignment="1">
      <alignment wrapText="1"/>
    </xf>
    <xf numFmtId="0" fontId="23" fillId="0" borderId="30" xfId="0" applyFont="1" applyBorder="1" applyAlignment="1">
      <alignment horizontal="left" wrapText="1"/>
    </xf>
    <xf numFmtId="0" fontId="23" fillId="0" borderId="31" xfId="3" applyFont="1" applyBorder="1" applyAlignment="1">
      <alignment horizontal="justify"/>
    </xf>
    <xf numFmtId="0" fontId="23" fillId="0" borderId="28" xfId="3" applyFont="1" applyBorder="1" applyAlignment="1">
      <alignment horizontal="center" vertical="center"/>
    </xf>
    <xf numFmtId="0" fontId="23" fillId="0" borderId="34" xfId="3" applyFont="1" applyBorder="1" applyAlignment="1">
      <alignment horizontal="center" vertical="center"/>
    </xf>
    <xf numFmtId="0" fontId="26" fillId="15" borderId="1" xfId="0" applyFont="1" applyFill="1" applyBorder="1" applyAlignment="1">
      <alignment horizontal="center" vertical="center" wrapText="1"/>
    </xf>
    <xf numFmtId="0" fontId="36" fillId="17" borderId="1" xfId="0" applyFont="1" applyFill="1" applyBorder="1" applyAlignment="1" applyProtection="1">
      <alignment horizontal="center" vertical="center" wrapText="1"/>
      <protection hidden="1"/>
    </xf>
    <xf numFmtId="0" fontId="30" fillId="2" borderId="10" xfId="0" applyFont="1" applyFill="1" applyBorder="1" applyAlignment="1" applyProtection="1">
      <alignment horizontal="center" vertical="center"/>
      <protection locked="0"/>
    </xf>
    <xf numFmtId="0" fontId="35" fillId="2" borderId="1" xfId="0" applyFont="1" applyFill="1" applyBorder="1" applyAlignment="1" applyProtection="1">
      <alignment horizontal="center" vertical="center"/>
      <protection hidden="1"/>
    </xf>
    <xf numFmtId="0" fontId="35" fillId="2" borderId="1" xfId="0" applyFont="1" applyFill="1" applyBorder="1" applyAlignment="1" applyProtection="1">
      <alignment horizontal="left" vertical="top" wrapText="1"/>
      <protection hidden="1"/>
    </xf>
    <xf numFmtId="0" fontId="35" fillId="0" borderId="38" xfId="0" applyFont="1" applyBorder="1" applyAlignment="1" applyProtection="1">
      <alignment horizontal="center" vertical="center" wrapText="1"/>
      <protection hidden="1"/>
    </xf>
    <xf numFmtId="0" fontId="35" fillId="18" borderId="1" xfId="0" applyFont="1" applyFill="1" applyBorder="1" applyAlignment="1" applyProtection="1">
      <alignment horizontal="center" vertical="center" wrapText="1"/>
      <protection hidden="1"/>
    </xf>
    <xf numFmtId="0" fontId="38" fillId="19" borderId="1" xfId="0" applyFont="1" applyFill="1" applyBorder="1" applyAlignment="1" applyProtection="1">
      <alignment horizontal="center" vertical="center" wrapText="1"/>
      <protection hidden="1"/>
    </xf>
    <xf numFmtId="0" fontId="35" fillId="22" borderId="1" xfId="0" quotePrefix="1" applyFont="1" applyFill="1" applyBorder="1" applyAlignment="1" applyProtection="1">
      <alignment horizontal="left" vertical="center" wrapText="1"/>
      <protection hidden="1"/>
    </xf>
    <xf numFmtId="0" fontId="35" fillId="2" borderId="1" xfId="0" quotePrefix="1" applyFont="1" applyFill="1" applyBorder="1" applyAlignment="1" applyProtection="1">
      <alignment horizontal="left" vertical="center" wrapText="1"/>
      <protection hidden="1"/>
    </xf>
    <xf numFmtId="14" fontId="35" fillId="2" borderId="1" xfId="0" applyNumberFormat="1" applyFont="1" applyFill="1" applyBorder="1" applyAlignment="1" applyProtection="1">
      <alignment horizontal="center" vertical="center" wrapText="1"/>
      <protection hidden="1"/>
    </xf>
    <xf numFmtId="0" fontId="35" fillId="2" borderId="1" xfId="0" applyFont="1" applyFill="1" applyBorder="1" applyAlignment="1" applyProtection="1">
      <alignment horizontal="center" vertical="center" wrapText="1"/>
      <protection hidden="1"/>
    </xf>
    <xf numFmtId="0" fontId="35" fillId="0" borderId="1" xfId="0" applyFont="1" applyBorder="1" applyAlignment="1" applyProtection="1">
      <alignment horizontal="justify" vertical="center" wrapText="1"/>
      <protection hidden="1"/>
    </xf>
    <xf numFmtId="0" fontId="35" fillId="2" borderId="1" xfId="0" applyFont="1" applyFill="1" applyBorder="1" applyAlignment="1" applyProtection="1">
      <alignment horizontal="justify" vertical="center" wrapText="1"/>
      <protection hidden="1"/>
    </xf>
    <xf numFmtId="0" fontId="35" fillId="19" borderId="1" xfId="0" applyFont="1" applyFill="1" applyBorder="1" applyAlignment="1" applyProtection="1">
      <alignment horizontal="center" vertical="center" wrapText="1"/>
      <protection hidden="1"/>
    </xf>
    <xf numFmtId="164" fontId="35" fillId="2" borderId="1" xfId="0" applyNumberFormat="1" applyFont="1" applyFill="1" applyBorder="1" applyAlignment="1" applyProtection="1">
      <alignment horizontal="center" vertical="center" wrapText="1"/>
      <protection hidden="1"/>
    </xf>
    <xf numFmtId="0" fontId="35" fillId="5" borderId="1" xfId="0" applyFont="1" applyFill="1" applyBorder="1" applyAlignment="1" applyProtection="1">
      <alignment horizontal="center" vertical="center" wrapText="1"/>
      <protection hidden="1"/>
    </xf>
    <xf numFmtId="0" fontId="35" fillId="2" borderId="1" xfId="0" applyFont="1" applyFill="1" applyBorder="1" applyAlignment="1" applyProtection="1">
      <alignment horizontal="left" vertical="center" wrapText="1"/>
      <protection hidden="1"/>
    </xf>
    <xf numFmtId="0" fontId="35" fillId="2" borderId="37" xfId="0" applyFont="1" applyFill="1" applyBorder="1" applyAlignment="1" applyProtection="1">
      <alignment horizontal="center" vertical="center" wrapText="1"/>
      <protection hidden="1"/>
    </xf>
    <xf numFmtId="0" fontId="35" fillId="0" borderId="1" xfId="0" applyFont="1" applyBorder="1" applyAlignment="1" applyProtection="1">
      <alignment horizontal="left" vertical="center" wrapText="1"/>
      <protection hidden="1"/>
    </xf>
    <xf numFmtId="0" fontId="35" fillId="0" borderId="1" xfId="0" applyFont="1" applyBorder="1" applyAlignment="1" applyProtection="1">
      <alignment horizontal="center" vertical="center" wrapText="1"/>
      <protection hidden="1"/>
    </xf>
    <xf numFmtId="0" fontId="36" fillId="23" borderId="1" xfId="0" applyFont="1" applyFill="1" applyBorder="1" applyAlignment="1" applyProtection="1">
      <alignment horizontal="center" vertical="center" wrapText="1"/>
      <protection hidden="1"/>
    </xf>
    <xf numFmtId="0" fontId="36" fillId="2" borderId="1" xfId="0" applyFont="1" applyFill="1" applyBorder="1" applyAlignment="1" applyProtection="1">
      <alignment horizontal="center" vertical="center" wrapText="1"/>
      <protection hidden="1"/>
    </xf>
    <xf numFmtId="0" fontId="36" fillId="19" borderId="1" xfId="0" applyFont="1" applyFill="1" applyBorder="1" applyAlignment="1" applyProtection="1">
      <alignment horizontal="center" vertical="center" wrapText="1"/>
      <protection hidden="1"/>
    </xf>
    <xf numFmtId="164" fontId="36" fillId="2" borderId="1" xfId="0" applyNumberFormat="1" applyFont="1" applyFill="1" applyBorder="1" applyAlignment="1" applyProtection="1">
      <alignment horizontal="center" vertical="center" wrapText="1"/>
      <protection hidden="1"/>
    </xf>
    <xf numFmtId="0" fontId="36" fillId="2" borderId="1" xfId="0" applyFont="1" applyFill="1" applyBorder="1" applyAlignment="1" applyProtection="1">
      <alignment horizontal="justify" vertical="center" wrapText="1"/>
      <protection hidden="1"/>
    </xf>
    <xf numFmtId="0" fontId="36" fillId="0" borderId="1" xfId="0" applyFont="1" applyBorder="1" applyAlignment="1" applyProtection="1">
      <alignment horizontal="center" vertical="center" wrapText="1"/>
      <protection hidden="1"/>
    </xf>
    <xf numFmtId="0" fontId="36" fillId="0" borderId="1" xfId="0" applyFont="1" applyBorder="1" applyAlignment="1" applyProtection="1">
      <alignment horizontal="justify" vertical="center" wrapText="1"/>
      <protection hidden="1"/>
    </xf>
    <xf numFmtId="0" fontId="36" fillId="2" borderId="1" xfId="0" applyFont="1" applyFill="1" applyBorder="1" applyAlignment="1" applyProtection="1">
      <alignment horizontal="center" vertical="center"/>
      <protection hidden="1"/>
    </xf>
    <xf numFmtId="14" fontId="36" fillId="2" borderId="1" xfId="0" applyNumberFormat="1" applyFont="1" applyFill="1" applyBorder="1" applyAlignment="1" applyProtection="1">
      <alignment horizontal="center" vertical="center"/>
      <protection hidden="1"/>
    </xf>
    <xf numFmtId="14" fontId="36" fillId="2" borderId="1" xfId="0" applyNumberFormat="1" applyFont="1" applyFill="1" applyBorder="1" applyAlignment="1" applyProtection="1">
      <alignment horizontal="center" vertical="center" wrapText="1"/>
      <protection hidden="1"/>
    </xf>
    <xf numFmtId="17" fontId="35" fillId="2" borderId="1" xfId="0" applyNumberFormat="1" applyFont="1" applyFill="1" applyBorder="1" applyAlignment="1" applyProtection="1">
      <alignment horizontal="center" vertical="center" wrapText="1"/>
      <protection hidden="1"/>
    </xf>
    <xf numFmtId="0" fontId="48" fillId="2" borderId="1" xfId="0" applyFont="1" applyFill="1" applyBorder="1" applyAlignment="1" applyProtection="1">
      <alignment horizontal="center" vertical="center"/>
      <protection hidden="1"/>
    </xf>
    <xf numFmtId="0" fontId="0" fillId="2" borderId="1" xfId="0" applyFill="1" applyBorder="1" applyAlignment="1">
      <alignment horizontal="center"/>
    </xf>
    <xf numFmtId="0" fontId="34" fillId="7" borderId="1" xfId="0" applyFont="1" applyFill="1" applyBorder="1" applyAlignment="1">
      <alignment horizontal="center" vertical="center"/>
    </xf>
    <xf numFmtId="0" fontId="1" fillId="7" borderId="1" xfId="0" applyFont="1" applyFill="1" applyBorder="1" applyAlignment="1">
      <alignment horizontal="center" vertical="center"/>
    </xf>
    <xf numFmtId="0" fontId="1" fillId="7" borderId="1" xfId="0" applyFont="1" applyFill="1" applyBorder="1" applyAlignment="1">
      <alignment horizontal="center" vertical="center" wrapText="1"/>
    </xf>
    <xf numFmtId="0" fontId="0" fillId="7" borderId="1" xfId="1" applyFont="1" applyFill="1" applyBorder="1" applyAlignment="1" applyProtection="1">
      <alignment horizontal="center" vertical="center" wrapText="1"/>
    </xf>
    <xf numFmtId="0" fontId="12" fillId="7" borderId="1" xfId="1" applyFont="1" applyFill="1" applyBorder="1" applyAlignment="1" applyProtection="1">
      <alignment horizontal="center" vertical="center" wrapText="1"/>
    </xf>
    <xf numFmtId="0" fontId="36" fillId="2" borderId="1" xfId="0" applyFont="1" applyFill="1" applyBorder="1" applyAlignment="1">
      <alignment horizontal="center" vertical="center" wrapText="1"/>
    </xf>
    <xf numFmtId="0" fontId="35" fillId="2" borderId="1" xfId="0" applyFont="1" applyFill="1" applyBorder="1" applyAlignment="1">
      <alignment horizontal="left" vertical="center" wrapText="1"/>
    </xf>
    <xf numFmtId="0" fontId="36" fillId="2" borderId="1" xfId="0" applyFont="1" applyFill="1" applyBorder="1" applyAlignment="1">
      <alignment horizontal="center" vertical="center"/>
    </xf>
    <xf numFmtId="0" fontId="35" fillId="2" borderId="1" xfId="0" applyFont="1" applyFill="1" applyBorder="1" applyAlignment="1">
      <alignment horizontal="center" vertical="center" wrapText="1"/>
    </xf>
    <xf numFmtId="0" fontId="35" fillId="0" borderId="1" xfId="0" applyFont="1" applyBorder="1" applyAlignment="1">
      <alignment horizontal="center" vertical="center" wrapText="1"/>
    </xf>
    <xf numFmtId="0" fontId="36" fillId="0" borderId="1" xfId="0" applyFont="1" applyBorder="1" applyAlignment="1">
      <alignment horizontal="center" vertical="center" wrapText="1"/>
    </xf>
    <xf numFmtId="0" fontId="36" fillId="0" borderId="1" xfId="0" applyFont="1" applyBorder="1" applyAlignment="1">
      <alignment horizontal="justify" vertical="center" wrapText="1"/>
    </xf>
    <xf numFmtId="0" fontId="33" fillId="2" borderId="1" xfId="0" applyFont="1" applyFill="1" applyBorder="1" applyAlignment="1">
      <alignment horizontal="center" vertical="center" wrapText="1"/>
    </xf>
    <xf numFmtId="0" fontId="33" fillId="17" borderId="1" xfId="0" applyFont="1" applyFill="1" applyBorder="1" applyAlignment="1">
      <alignment horizontal="center" vertical="center" wrapText="1"/>
    </xf>
    <xf numFmtId="0" fontId="33" fillId="0" borderId="1" xfId="0" applyFont="1" applyBorder="1" applyAlignment="1">
      <alignment horizontal="center" vertical="center" wrapText="1"/>
    </xf>
    <xf numFmtId="0" fontId="50" fillId="0" borderId="1" xfId="0" applyFont="1" applyBorder="1" applyAlignment="1">
      <alignment horizontal="center" vertical="center"/>
    </xf>
    <xf numFmtId="0" fontId="33" fillId="0" borderId="1" xfId="0" applyFont="1" applyBorder="1" applyAlignment="1">
      <alignment horizontal="justify" vertical="center" wrapText="1"/>
    </xf>
    <xf numFmtId="0" fontId="36" fillId="18" borderId="1" xfId="0" applyFont="1" applyFill="1" applyBorder="1" applyAlignment="1">
      <alignment horizontal="center" vertical="center" wrapText="1"/>
    </xf>
    <xf numFmtId="14" fontId="33" fillId="0" borderId="1" xfId="0" applyNumberFormat="1" applyFont="1" applyBorder="1" applyAlignment="1">
      <alignment horizontal="center" vertical="center" wrapText="1"/>
    </xf>
    <xf numFmtId="0" fontId="33" fillId="22" borderId="1" xfId="0" applyFont="1" applyFill="1" applyBorder="1" applyAlignment="1">
      <alignment horizontal="center" vertical="center" wrapText="1"/>
    </xf>
    <xf numFmtId="0" fontId="35" fillId="17" borderId="1" xfId="0" applyFont="1" applyFill="1" applyBorder="1" applyAlignment="1">
      <alignment horizontal="center" vertical="center" wrapText="1"/>
    </xf>
    <xf numFmtId="0" fontId="35" fillId="17" borderId="1" xfId="0" applyFont="1" applyFill="1" applyBorder="1" applyAlignment="1">
      <alignment horizontal="left" vertical="center" wrapText="1"/>
    </xf>
    <xf numFmtId="0" fontId="48" fillId="2" borderId="2" xfId="0" applyFont="1" applyFill="1" applyBorder="1" applyAlignment="1">
      <alignment horizontal="center" vertical="center"/>
    </xf>
    <xf numFmtId="0" fontId="33" fillId="17" borderId="1" xfId="0" applyFont="1" applyFill="1" applyBorder="1" applyAlignment="1">
      <alignment wrapText="1"/>
    </xf>
    <xf numFmtId="0" fontId="33" fillId="17" borderId="1" xfId="0" applyFont="1" applyFill="1" applyBorder="1" applyAlignment="1">
      <alignment horizontal="center" vertical="center"/>
    </xf>
    <xf numFmtId="0" fontId="33" fillId="17" borderId="1" xfId="0" applyFont="1" applyFill="1" applyBorder="1" applyAlignment="1">
      <alignment horizontal="left" vertical="center" wrapText="1"/>
    </xf>
    <xf numFmtId="14" fontId="36" fillId="2" borderId="1" xfId="0" applyNumberFormat="1" applyFont="1" applyFill="1" applyBorder="1" applyAlignment="1">
      <alignment horizontal="center" vertical="center"/>
    </xf>
    <xf numFmtId="14" fontId="36" fillId="2" borderId="1" xfId="0" applyNumberFormat="1" applyFont="1" applyFill="1" applyBorder="1" applyAlignment="1">
      <alignment horizontal="center" vertical="center" wrapText="1"/>
    </xf>
    <xf numFmtId="0" fontId="35" fillId="0" borderId="1" xfId="0" applyFont="1" applyBorder="1" applyAlignment="1">
      <alignment horizontal="left" vertical="center" wrapText="1"/>
    </xf>
    <xf numFmtId="14" fontId="33" fillId="17" borderId="1" xfId="0" applyNumberFormat="1" applyFont="1" applyFill="1" applyBorder="1" applyAlignment="1">
      <alignment horizontal="center" vertical="center" wrapText="1"/>
    </xf>
    <xf numFmtId="0" fontId="36" fillId="2" borderId="37" xfId="0" applyFont="1" applyFill="1" applyBorder="1" applyAlignment="1">
      <alignment horizontal="center" vertical="center" wrapText="1"/>
    </xf>
    <xf numFmtId="14" fontId="33" fillId="17" borderId="1" xfId="0" applyNumberFormat="1" applyFont="1" applyFill="1" applyBorder="1" applyAlignment="1">
      <alignment horizontal="center" vertical="center"/>
    </xf>
    <xf numFmtId="0" fontId="33" fillId="17" borderId="37" xfId="0" applyFont="1" applyFill="1" applyBorder="1" applyAlignment="1">
      <alignment horizontal="center" vertical="center" wrapText="1"/>
    </xf>
    <xf numFmtId="0" fontId="36" fillId="2" borderId="1" xfId="0" applyFont="1" applyFill="1" applyBorder="1"/>
    <xf numFmtId="0" fontId="36" fillId="2" borderId="7" xfId="0" applyFont="1" applyFill="1" applyBorder="1" applyAlignment="1">
      <alignment horizontal="center" vertical="center" wrapText="1"/>
    </xf>
    <xf numFmtId="0" fontId="35" fillId="22" borderId="1" xfId="0" applyFont="1" applyFill="1" applyBorder="1" applyAlignment="1">
      <alignment horizontal="center" vertical="center" wrapText="1"/>
    </xf>
    <xf numFmtId="0" fontId="33" fillId="2" borderId="1" xfId="0" applyFont="1" applyFill="1" applyBorder="1" applyAlignment="1">
      <alignment horizontal="center" vertical="center"/>
    </xf>
    <xf numFmtId="14" fontId="33" fillId="2" borderId="1" xfId="0" applyNumberFormat="1" applyFont="1" applyFill="1" applyBorder="1" applyAlignment="1">
      <alignment horizontal="center" vertical="center"/>
    </xf>
    <xf numFmtId="0" fontId="35" fillId="22" borderId="1" xfId="0" applyFont="1" applyFill="1" applyBorder="1" applyAlignment="1">
      <alignment horizontal="left" vertical="center" wrapText="1"/>
    </xf>
    <xf numFmtId="0" fontId="35" fillId="2" borderId="1" xfId="0" applyFont="1" applyFill="1" applyBorder="1" applyAlignment="1">
      <alignment horizontal="left" vertical="center"/>
    </xf>
    <xf numFmtId="0" fontId="35" fillId="17" borderId="1" xfId="0" applyFont="1" applyFill="1" applyBorder="1" applyAlignment="1">
      <alignment horizontal="left" vertical="center"/>
    </xf>
    <xf numFmtId="0" fontId="35" fillId="17" borderId="39" xfId="0" applyFont="1" applyFill="1" applyBorder="1" applyAlignment="1">
      <alignment horizontal="left" vertical="center" wrapText="1"/>
    </xf>
    <xf numFmtId="0" fontId="33" fillId="17" borderId="39" xfId="0" applyFont="1" applyFill="1" applyBorder="1" applyAlignment="1">
      <alignment horizontal="center" vertical="center" wrapText="1"/>
    </xf>
    <xf numFmtId="14" fontId="33" fillId="17" borderId="39" xfId="0" applyNumberFormat="1" applyFont="1" applyFill="1" applyBorder="1" applyAlignment="1">
      <alignment horizontal="center" vertical="center"/>
    </xf>
    <xf numFmtId="0" fontId="33" fillId="17" borderId="41" xfId="0" applyFont="1" applyFill="1" applyBorder="1" applyAlignment="1">
      <alignment horizontal="center" vertical="center" wrapText="1"/>
    </xf>
    <xf numFmtId="0" fontId="35" fillId="17" borderId="42" xfId="0" applyFont="1" applyFill="1" applyBorder="1" applyAlignment="1">
      <alignment horizontal="left" vertical="center" wrapText="1"/>
    </xf>
    <xf numFmtId="0" fontId="35" fillId="17" borderId="42" xfId="0" applyFont="1" applyFill="1" applyBorder="1" applyAlignment="1">
      <alignment horizontal="center" vertical="center" wrapText="1"/>
    </xf>
    <xf numFmtId="0" fontId="35" fillId="17" borderId="43" xfId="0" applyFont="1" applyFill="1" applyBorder="1" applyAlignment="1">
      <alignment horizontal="center" vertical="center" wrapText="1"/>
    </xf>
    <xf numFmtId="0" fontId="35" fillId="17" borderId="37" xfId="0" applyFont="1" applyFill="1" applyBorder="1" applyAlignment="1">
      <alignment horizontal="center" vertical="center" wrapText="1"/>
    </xf>
    <xf numFmtId="14" fontId="35" fillId="17" borderId="1" xfId="0" applyNumberFormat="1" applyFont="1" applyFill="1" applyBorder="1" applyAlignment="1">
      <alignment horizontal="center" vertical="center"/>
    </xf>
    <xf numFmtId="0" fontId="35" fillId="17" borderId="1" xfId="0" applyFont="1" applyFill="1" applyBorder="1" applyAlignment="1">
      <alignment horizontal="center" vertical="center"/>
    </xf>
    <xf numFmtId="0" fontId="47" fillId="2" borderId="2" xfId="0" applyFont="1" applyFill="1" applyBorder="1" applyAlignment="1">
      <alignment horizontal="center" vertical="center"/>
    </xf>
    <xf numFmtId="9" fontId="35" fillId="17" borderId="1" xfId="0" applyNumberFormat="1" applyFont="1" applyFill="1" applyBorder="1" applyAlignment="1">
      <alignment horizontal="center" vertical="center" wrapText="1"/>
    </xf>
    <xf numFmtId="0" fontId="35" fillId="15" borderId="38" xfId="0" applyFont="1" applyFill="1" applyBorder="1" applyAlignment="1">
      <alignment horizontal="center" wrapText="1"/>
    </xf>
    <xf numFmtId="0" fontId="35" fillId="15" borderId="1" xfId="0" applyFont="1" applyFill="1" applyBorder="1" applyAlignment="1">
      <alignment vertical="center" wrapText="1"/>
    </xf>
    <xf numFmtId="0" fontId="35" fillId="15" borderId="1" xfId="0" applyFont="1" applyFill="1" applyBorder="1" applyAlignment="1">
      <alignment horizontal="center" vertical="center" wrapText="1"/>
    </xf>
    <xf numFmtId="0" fontId="35" fillId="15" borderId="1" xfId="0" applyFont="1" applyFill="1" applyBorder="1" applyAlignment="1">
      <alignment horizontal="left" vertical="center" wrapText="1"/>
    </xf>
    <xf numFmtId="0" fontId="35" fillId="15" borderId="1" xfId="0" applyFont="1" applyFill="1" applyBorder="1" applyAlignment="1">
      <alignment horizontal="left" wrapText="1"/>
    </xf>
    <xf numFmtId="0" fontId="35" fillId="0" borderId="1" xfId="0" applyFont="1" applyBorder="1" applyAlignment="1">
      <alignment vertical="center" wrapText="1"/>
    </xf>
    <xf numFmtId="0" fontId="35" fillId="15" borderId="1" xfId="0" applyFont="1" applyFill="1" applyBorder="1" applyAlignment="1">
      <alignment wrapText="1"/>
    </xf>
    <xf numFmtId="14" fontId="35" fillId="2" borderId="1" xfId="0" applyNumberFormat="1" applyFont="1" applyFill="1" applyBorder="1" applyAlignment="1">
      <alignment horizontal="center" vertical="center" wrapText="1"/>
    </xf>
    <xf numFmtId="0" fontId="35" fillId="17" borderId="7" xfId="0" applyFont="1" applyFill="1" applyBorder="1" applyAlignment="1">
      <alignment horizontal="center" vertical="center" wrapText="1"/>
    </xf>
    <xf numFmtId="14" fontId="35" fillId="0" borderId="1" xfId="0" applyNumberFormat="1" applyFont="1" applyBorder="1" applyAlignment="1">
      <alignment horizontal="center" vertical="center" wrapText="1"/>
    </xf>
    <xf numFmtId="0" fontId="35" fillId="2" borderId="7" xfId="0" applyFont="1" applyFill="1" applyBorder="1" applyAlignment="1">
      <alignment horizontal="center" vertical="center" wrapText="1"/>
    </xf>
    <xf numFmtId="17" fontId="35" fillId="2" borderId="1" xfId="0" applyNumberFormat="1" applyFont="1" applyFill="1" applyBorder="1" applyAlignment="1">
      <alignment horizontal="center" vertical="center" wrapText="1"/>
    </xf>
    <xf numFmtId="0" fontId="35" fillId="17" borderId="45" xfId="0" applyFont="1" applyFill="1" applyBorder="1" applyAlignment="1">
      <alignment horizontal="center" vertical="center" wrapText="1"/>
    </xf>
    <xf numFmtId="14" fontId="35" fillId="17" borderId="1" xfId="0" applyNumberFormat="1" applyFont="1" applyFill="1" applyBorder="1" applyAlignment="1">
      <alignment horizontal="center" vertical="center" wrapText="1"/>
    </xf>
    <xf numFmtId="0" fontId="29" fillId="2" borderId="42" xfId="0" applyFont="1" applyFill="1" applyBorder="1" applyAlignment="1">
      <alignment horizontal="center" vertical="center" wrapText="1"/>
    </xf>
    <xf numFmtId="0" fontId="29" fillId="2" borderId="42" xfId="0" applyFont="1" applyFill="1" applyBorder="1" applyAlignment="1">
      <alignment horizontal="left" vertical="center" wrapText="1"/>
    </xf>
    <xf numFmtId="14" fontId="29" fillId="2" borderId="42" xfId="0" applyNumberFormat="1" applyFont="1" applyFill="1" applyBorder="1" applyAlignment="1">
      <alignment horizontal="center" vertical="center" wrapText="1"/>
    </xf>
    <xf numFmtId="0" fontId="29" fillId="2" borderId="43"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29" fillId="2" borderId="1" xfId="0" applyFont="1" applyFill="1" applyBorder="1" applyAlignment="1">
      <alignment horizontal="left" vertical="center" wrapText="1"/>
    </xf>
    <xf numFmtId="14" fontId="29" fillId="2" borderId="1" xfId="0" applyNumberFormat="1" applyFont="1" applyFill="1" applyBorder="1" applyAlignment="1">
      <alignment horizontal="center" vertical="center" wrapText="1"/>
    </xf>
    <xf numFmtId="0" fontId="29" fillId="2" borderId="37" xfId="0" applyFont="1" applyFill="1" applyBorder="1" applyAlignment="1">
      <alignment horizontal="center" vertical="center" wrapText="1"/>
    </xf>
    <xf numFmtId="0" fontId="44" fillId="2" borderId="1" xfId="0" applyFont="1" applyFill="1" applyBorder="1" applyAlignment="1">
      <alignment horizontal="left" vertical="center" wrapText="1"/>
    </xf>
    <xf numFmtId="0" fontId="43" fillId="2" borderId="1" xfId="0" applyFont="1" applyFill="1" applyBorder="1" applyAlignment="1">
      <alignment horizontal="center" vertical="center" wrapText="1"/>
    </xf>
    <xf numFmtId="14" fontId="39" fillId="2" borderId="1" xfId="0" applyNumberFormat="1" applyFont="1" applyFill="1" applyBorder="1" applyAlignment="1">
      <alignment horizontal="center" vertical="center"/>
    </xf>
    <xf numFmtId="14" fontId="39" fillId="2" borderId="1" xfId="0" applyNumberFormat="1" applyFont="1" applyFill="1" applyBorder="1" applyAlignment="1">
      <alignment horizontal="center" vertical="center" wrapText="1"/>
    </xf>
    <xf numFmtId="0" fontId="44" fillId="0" borderId="1" xfId="0" applyFont="1" applyBorder="1" applyAlignment="1">
      <alignment horizontal="left" vertical="center" wrapText="1"/>
    </xf>
    <xf numFmtId="0" fontId="43" fillId="17" borderId="1" xfId="0" applyFont="1" applyFill="1" applyBorder="1" applyAlignment="1">
      <alignment horizontal="center" vertical="center" wrapText="1"/>
    </xf>
    <xf numFmtId="0" fontId="0" fillId="2" borderId="2" xfId="0" applyFill="1" applyBorder="1" applyAlignment="1">
      <alignment horizontal="center" vertical="center"/>
    </xf>
    <xf numFmtId="0" fontId="30" fillId="17" borderId="1" xfId="0" applyFont="1" applyFill="1" applyBorder="1" applyAlignment="1">
      <alignment horizontal="center" vertical="center" wrapText="1"/>
    </xf>
    <xf numFmtId="0" fontId="30" fillId="0" borderId="1" xfId="0" applyFont="1" applyBorder="1" applyAlignment="1">
      <alignment horizontal="center" vertical="center" wrapText="1"/>
    </xf>
    <xf numFmtId="0" fontId="30" fillId="0" borderId="1" xfId="0" applyFont="1" applyBorder="1" applyAlignment="1">
      <alignment horizontal="left" vertical="center" wrapText="1"/>
    </xf>
    <xf numFmtId="0" fontId="31" fillId="0" borderId="1" xfId="0" applyFont="1" applyBorder="1" applyAlignment="1">
      <alignment horizontal="center" vertical="center" wrapText="1"/>
    </xf>
    <xf numFmtId="0" fontId="0" fillId="2" borderId="0" xfId="0" applyFill="1" applyProtection="1">
      <protection locked="0"/>
    </xf>
    <xf numFmtId="0" fontId="2" fillId="27" borderId="0" xfId="0" applyFont="1" applyFill="1" applyAlignment="1" applyProtection="1">
      <alignment horizontal="center"/>
      <protection locked="0"/>
    </xf>
    <xf numFmtId="0" fontId="45" fillId="27" borderId="21" xfId="0" applyFont="1" applyFill="1" applyBorder="1" applyAlignment="1" applyProtection="1">
      <alignment horizontal="center" vertical="center"/>
      <protection locked="0"/>
    </xf>
    <xf numFmtId="0" fontId="45" fillId="27" borderId="0" xfId="0" applyFont="1" applyFill="1" applyAlignment="1" applyProtection="1">
      <alignment horizontal="center" vertical="center"/>
      <protection locked="0"/>
    </xf>
    <xf numFmtId="0" fontId="2" fillId="27" borderId="0" xfId="0" applyFont="1" applyFill="1" applyAlignment="1" applyProtection="1">
      <alignment horizontal="center" vertical="center"/>
      <protection locked="0"/>
    </xf>
    <xf numFmtId="0" fontId="45" fillId="27" borderId="0" xfId="0" applyFont="1" applyFill="1" applyAlignment="1" applyProtection="1">
      <alignment horizontal="center"/>
      <protection locked="0"/>
    </xf>
    <xf numFmtId="0" fontId="45" fillId="27" borderId="0" xfId="0" applyFont="1" applyFill="1" applyAlignment="1" applyProtection="1">
      <alignment horizontal="left" vertical="center"/>
      <protection locked="0"/>
    </xf>
    <xf numFmtId="0" fontId="51" fillId="27" borderId="0" xfId="0" applyFont="1" applyFill="1" applyAlignment="1" applyProtection="1">
      <alignment horizontal="center" vertical="center"/>
      <protection locked="0"/>
    </xf>
    <xf numFmtId="0" fontId="34" fillId="27" borderId="8" xfId="0" applyFont="1" applyFill="1" applyBorder="1" applyAlignment="1" applyProtection="1">
      <alignment horizontal="left"/>
      <protection locked="0"/>
    </xf>
    <xf numFmtId="0" fontId="45" fillId="27" borderId="22" xfId="0" applyFont="1" applyFill="1" applyBorder="1" applyAlignment="1" applyProtection="1">
      <alignment horizontal="center" vertical="center"/>
      <protection locked="0"/>
    </xf>
    <xf numFmtId="0" fontId="45" fillId="27" borderId="19" xfId="0" applyFont="1" applyFill="1" applyBorder="1" applyAlignment="1" applyProtection="1">
      <alignment horizontal="center" vertical="center"/>
      <protection locked="0"/>
    </xf>
    <xf numFmtId="0" fontId="2" fillId="27" borderId="19" xfId="0" applyFont="1" applyFill="1" applyBorder="1" applyAlignment="1" applyProtection="1">
      <alignment horizontal="center" vertical="center"/>
      <protection locked="0"/>
    </xf>
    <xf numFmtId="0" fontId="2" fillId="27" borderId="19" xfId="0" applyFont="1" applyFill="1" applyBorder="1" applyAlignment="1" applyProtection="1">
      <alignment horizontal="center"/>
      <protection locked="0"/>
    </xf>
    <xf numFmtId="0" fontId="45" fillId="27" borderId="19" xfId="0" applyFont="1" applyFill="1" applyBorder="1" applyAlignment="1" applyProtection="1">
      <alignment horizontal="center"/>
      <protection locked="0"/>
    </xf>
    <xf numFmtId="0" fontId="45" fillId="27" borderId="19" xfId="0" applyFont="1" applyFill="1" applyBorder="1" applyAlignment="1" applyProtection="1">
      <alignment horizontal="left" vertical="center"/>
      <protection locked="0"/>
    </xf>
    <xf numFmtId="0" fontId="51" fillId="27" borderId="19" xfId="0" applyFont="1" applyFill="1" applyBorder="1" applyAlignment="1" applyProtection="1">
      <alignment horizontal="center" vertical="center"/>
      <protection locked="0"/>
    </xf>
    <xf numFmtId="0" fontId="34" fillId="27" borderId="23" xfId="0" applyFont="1" applyFill="1" applyBorder="1" applyAlignment="1" applyProtection="1">
      <alignment horizontal="left"/>
      <protection locked="0"/>
    </xf>
    <xf numFmtId="0" fontId="0" fillId="2" borderId="0" xfId="0" applyFill="1" applyAlignment="1" applyProtection="1">
      <alignment horizontal="center" vertical="center"/>
      <protection locked="0"/>
    </xf>
    <xf numFmtId="0" fontId="48" fillId="2" borderId="36" xfId="0" applyFont="1" applyFill="1" applyBorder="1" applyAlignment="1" applyProtection="1">
      <alignment horizontal="center" vertical="center"/>
      <protection locked="0"/>
    </xf>
    <xf numFmtId="0" fontId="3" fillId="2"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0" fontId="0" fillId="2" borderId="0" xfId="0" applyFill="1" applyAlignment="1" applyProtection="1">
      <alignment horizontal="center"/>
      <protection locked="0"/>
    </xf>
    <xf numFmtId="0" fontId="36" fillId="2" borderId="0" xfId="0" applyFont="1" applyFill="1" applyAlignment="1" applyProtection="1">
      <alignment horizontal="center" vertical="center"/>
      <protection locked="0"/>
    </xf>
    <xf numFmtId="0" fontId="31" fillId="2" borderId="0" xfId="0" applyFont="1" applyFill="1" applyAlignment="1" applyProtection="1">
      <alignment horizontal="left"/>
      <protection locked="0"/>
    </xf>
    <xf numFmtId="0" fontId="0" fillId="2" borderId="0" xfId="0" applyFill="1" applyAlignment="1" applyProtection="1">
      <alignment vertical="center" wrapText="1"/>
      <protection locked="0"/>
    </xf>
    <xf numFmtId="0" fontId="0" fillId="2" borderId="4" xfId="0" applyFill="1" applyBorder="1" applyAlignment="1" applyProtection="1">
      <alignment horizontal="center" vertical="center"/>
      <protection locked="0" hidden="1"/>
    </xf>
    <xf numFmtId="0" fontId="0" fillId="2" borderId="1" xfId="0" applyFill="1" applyBorder="1" applyAlignment="1" applyProtection="1">
      <alignment horizontal="center" vertical="center"/>
      <protection locked="0" hidden="1"/>
    </xf>
    <xf numFmtId="0" fontId="30" fillId="2" borderId="0" xfId="0" applyFont="1" applyFill="1" applyProtection="1">
      <protection locked="0"/>
    </xf>
    <xf numFmtId="0" fontId="30" fillId="0" borderId="4" xfId="0" applyFont="1" applyBorder="1" applyAlignment="1" applyProtection="1">
      <alignment horizontal="center" vertical="center"/>
      <protection locked="0"/>
    </xf>
    <xf numFmtId="0" fontId="31" fillId="2" borderId="0" xfId="0" applyFont="1" applyFill="1" applyProtection="1">
      <protection locked="0"/>
    </xf>
    <xf numFmtId="0" fontId="0" fillId="2" borderId="0" xfId="0" applyFill="1" applyAlignment="1" applyProtection="1">
      <alignment horizontal="justify" vertical="center"/>
      <protection locked="0"/>
    </xf>
    <xf numFmtId="0" fontId="0" fillId="2" borderId="0" xfId="0" applyFill="1" applyAlignment="1" applyProtection="1">
      <alignment horizontal="justify"/>
      <protection locked="0"/>
    </xf>
    <xf numFmtId="0" fontId="31" fillId="2" borderId="0" xfId="0" applyFont="1" applyFill="1" applyAlignment="1" applyProtection="1">
      <alignment horizontal="left" vertical="center"/>
      <protection locked="0"/>
    </xf>
    <xf numFmtId="0" fontId="30" fillId="17" borderId="1" xfId="0" applyFont="1" applyFill="1" applyBorder="1" applyAlignment="1">
      <alignment horizontal="center" vertical="center" wrapText="1"/>
    </xf>
    <xf numFmtId="0" fontId="30" fillId="0" borderId="1" xfId="0" applyFont="1" applyBorder="1" applyAlignment="1">
      <alignment horizontal="center" vertical="center" wrapText="1"/>
    </xf>
    <xf numFmtId="0" fontId="30" fillId="0" borderId="1" xfId="0" applyFont="1" applyBorder="1" applyAlignment="1">
      <alignment horizontal="left" vertical="center" wrapText="1"/>
    </xf>
    <xf numFmtId="0" fontId="31" fillId="0" borderId="1" xfId="0" applyFont="1" applyBorder="1" applyAlignment="1">
      <alignment horizontal="center" vertical="center" wrapText="1"/>
    </xf>
    <xf numFmtId="0" fontId="36" fillId="0" borderId="1" xfId="0" applyFont="1" applyBorder="1" applyAlignment="1">
      <alignment horizontal="justify" vertical="center" wrapText="1"/>
    </xf>
    <xf numFmtId="0" fontId="36" fillId="0" borderId="1" xfId="0" applyFont="1" applyBorder="1" applyAlignment="1">
      <alignment horizontal="center" vertical="center" wrapText="1"/>
    </xf>
    <xf numFmtId="0" fontId="36" fillId="2" borderId="1" xfId="0" applyFont="1" applyFill="1" applyBorder="1" applyAlignment="1">
      <alignment horizontal="center" vertical="center" wrapText="1"/>
    </xf>
    <xf numFmtId="0" fontId="35" fillId="2" borderId="1" xfId="0" applyFont="1" applyFill="1" applyBorder="1" applyAlignment="1">
      <alignment horizontal="center" vertical="center" wrapText="1"/>
    </xf>
    <xf numFmtId="0" fontId="36" fillId="2" borderId="1" xfId="0" applyFont="1" applyFill="1" applyBorder="1" applyAlignment="1" applyProtection="1">
      <alignment horizontal="center" vertical="center" wrapText="1"/>
      <protection hidden="1"/>
    </xf>
    <xf numFmtId="0" fontId="35" fillId="17" borderId="4" xfId="0" applyFont="1" applyFill="1" applyBorder="1" applyAlignment="1">
      <alignment horizontal="center" vertical="center" wrapText="1"/>
    </xf>
    <xf numFmtId="0" fontId="35" fillId="17" borderId="10" xfId="0" applyFont="1" applyFill="1" applyBorder="1" applyAlignment="1">
      <alignment horizontal="center" vertical="center" wrapText="1"/>
    </xf>
    <xf numFmtId="0" fontId="35" fillId="17" borderId="5" xfId="0" applyFont="1" applyFill="1" applyBorder="1" applyAlignment="1">
      <alignment horizontal="center" vertical="center" wrapText="1"/>
    </xf>
    <xf numFmtId="0" fontId="35" fillId="2" borderId="1" xfId="0" applyFont="1" applyFill="1" applyBorder="1" applyAlignment="1" applyProtection="1">
      <alignment horizontal="left" vertical="center" wrapText="1"/>
      <protection hidden="1"/>
    </xf>
    <xf numFmtId="164" fontId="35" fillId="2" borderId="1" xfId="0" applyNumberFormat="1" applyFont="1" applyFill="1" applyBorder="1" applyAlignment="1" applyProtection="1">
      <alignment horizontal="center" vertical="center" wrapText="1"/>
      <protection hidden="1"/>
    </xf>
    <xf numFmtId="0" fontId="35" fillId="21" borderId="1" xfId="0" applyFont="1" applyFill="1" applyBorder="1" applyAlignment="1" applyProtection="1">
      <alignment horizontal="center" vertical="center" wrapText="1"/>
      <protection hidden="1"/>
    </xf>
    <xf numFmtId="0" fontId="35" fillId="2" borderId="1" xfId="0" applyFont="1" applyFill="1" applyBorder="1" applyAlignment="1" applyProtection="1">
      <alignment horizontal="center" vertical="center" wrapText="1"/>
      <protection hidden="1"/>
    </xf>
    <xf numFmtId="164" fontId="35" fillId="2" borderId="1" xfId="0" applyNumberFormat="1" applyFont="1" applyFill="1" applyBorder="1" applyAlignment="1">
      <alignment horizontal="center" vertical="center" wrapText="1"/>
    </xf>
    <xf numFmtId="0" fontId="35" fillId="2" borderId="1" xfId="0" applyFont="1" applyFill="1" applyBorder="1" applyAlignment="1">
      <alignment horizontal="left" vertical="center" wrapText="1"/>
    </xf>
    <xf numFmtId="0" fontId="35" fillId="2" borderId="4" xfId="0" applyFont="1" applyFill="1" applyBorder="1" applyAlignment="1" applyProtection="1">
      <alignment horizontal="center" vertical="center" wrapText="1"/>
      <protection hidden="1"/>
    </xf>
    <xf numFmtId="0" fontId="35" fillId="2" borderId="5" xfId="0" applyFont="1" applyFill="1" applyBorder="1" applyAlignment="1" applyProtection="1">
      <alignment horizontal="center" vertical="center" wrapText="1"/>
      <protection hidden="1"/>
    </xf>
    <xf numFmtId="0" fontId="35" fillId="2" borderId="10" xfId="0" applyFont="1" applyFill="1" applyBorder="1" applyAlignment="1" applyProtection="1">
      <alignment horizontal="center" vertical="center" wrapText="1"/>
      <protection hidden="1"/>
    </xf>
    <xf numFmtId="0" fontId="33" fillId="0" borderId="1" xfId="0" applyFont="1" applyBorder="1" applyAlignment="1">
      <alignment horizontal="center" vertical="center" wrapText="1"/>
    </xf>
    <xf numFmtId="0" fontId="35" fillId="0" borderId="1" xfId="0" applyFont="1" applyBorder="1" applyAlignment="1">
      <alignment horizontal="center" vertical="center" wrapText="1"/>
    </xf>
    <xf numFmtId="0" fontId="35" fillId="17" borderId="1" xfId="0" applyFont="1" applyFill="1" applyBorder="1" applyAlignment="1">
      <alignment horizontal="center" vertical="center"/>
    </xf>
    <xf numFmtId="0" fontId="33" fillId="2" borderId="1" xfId="0" applyFont="1" applyFill="1" applyBorder="1" applyAlignment="1">
      <alignment horizontal="center" vertical="center" wrapText="1"/>
    </xf>
    <xf numFmtId="0" fontId="36" fillId="0" borderId="1" xfId="0" applyFont="1" applyBorder="1" applyAlignment="1" applyProtection="1">
      <alignment horizontal="center" vertical="center" wrapText="1"/>
      <protection hidden="1"/>
    </xf>
    <xf numFmtId="14" fontId="36" fillId="2" borderId="1" xfId="0" applyNumberFormat="1" applyFont="1" applyFill="1" applyBorder="1" applyAlignment="1">
      <alignment horizontal="center" vertical="center"/>
    </xf>
    <xf numFmtId="0" fontId="36" fillId="2" borderId="1" xfId="0" applyFont="1" applyFill="1" applyBorder="1" applyAlignment="1">
      <alignment horizontal="center" vertical="center"/>
    </xf>
    <xf numFmtId="14" fontId="36" fillId="2" borderId="1" xfId="0" applyNumberFormat="1" applyFont="1" applyFill="1" applyBorder="1" applyAlignment="1">
      <alignment horizontal="center" vertical="center" wrapText="1"/>
    </xf>
    <xf numFmtId="0" fontId="33" fillId="17" borderId="1" xfId="0" applyFont="1" applyFill="1" applyBorder="1" applyAlignment="1">
      <alignment horizontal="center" vertical="center" wrapText="1"/>
    </xf>
    <xf numFmtId="14" fontId="33" fillId="17" borderId="1" xfId="0" applyNumberFormat="1" applyFont="1" applyFill="1" applyBorder="1" applyAlignment="1">
      <alignment horizontal="center" vertical="center"/>
    </xf>
    <xf numFmtId="0" fontId="33" fillId="17" borderId="1" xfId="0" applyFont="1" applyFill="1" applyBorder="1" applyAlignment="1">
      <alignment horizontal="center" vertical="center"/>
    </xf>
    <xf numFmtId="0" fontId="36" fillId="2" borderId="7" xfId="0" applyFont="1" applyFill="1" applyBorder="1" applyAlignment="1">
      <alignment horizontal="center" vertical="center" wrapText="1"/>
    </xf>
    <xf numFmtId="0" fontId="36" fillId="2" borderId="37" xfId="0" applyFont="1" applyFill="1" applyBorder="1" applyAlignment="1">
      <alignment horizontal="center" vertical="center" wrapText="1"/>
    </xf>
    <xf numFmtId="0" fontId="35" fillId="17" borderId="1" xfId="0" applyFont="1" applyFill="1" applyBorder="1" applyAlignment="1">
      <alignment horizontal="center" vertical="center" wrapText="1"/>
    </xf>
    <xf numFmtId="14" fontId="36" fillId="2" borderId="1" xfId="0" applyNumberFormat="1" applyFont="1" applyFill="1" applyBorder="1" applyAlignment="1" applyProtection="1">
      <alignment horizontal="center" vertical="center"/>
      <protection hidden="1"/>
    </xf>
    <xf numFmtId="0" fontId="36" fillId="2" borderId="1" xfId="0" applyFont="1" applyFill="1" applyBorder="1" applyAlignment="1" applyProtection="1">
      <alignment horizontal="center" vertical="center"/>
      <protection hidden="1"/>
    </xf>
    <xf numFmtId="0" fontId="35" fillId="17" borderId="1" xfId="0" applyFont="1" applyFill="1" applyBorder="1" applyAlignment="1">
      <alignment horizontal="left" vertical="center" wrapText="1"/>
    </xf>
    <xf numFmtId="0" fontId="36" fillId="0" borderId="1" xfId="0" applyFont="1" applyBorder="1" applyAlignment="1" applyProtection="1">
      <alignment horizontal="center" vertical="center"/>
      <protection hidden="1"/>
    </xf>
    <xf numFmtId="0" fontId="35" fillId="2" borderId="4" xfId="0" applyFont="1" applyFill="1" applyBorder="1" applyAlignment="1" applyProtection="1">
      <alignment horizontal="left" vertical="center" wrapText="1"/>
      <protection hidden="1"/>
    </xf>
    <xf numFmtId="0" fontId="35" fillId="2" borderId="10" xfId="0" applyFont="1" applyFill="1" applyBorder="1" applyAlignment="1" applyProtection="1">
      <alignment horizontal="left" vertical="center" wrapText="1"/>
      <protection hidden="1"/>
    </xf>
    <xf numFmtId="0" fontId="35" fillId="2" borderId="5" xfId="0" applyFont="1" applyFill="1" applyBorder="1" applyAlignment="1" applyProtection="1">
      <alignment horizontal="left" vertical="center" wrapText="1"/>
      <protection hidden="1"/>
    </xf>
    <xf numFmtId="0" fontId="35" fillId="2" borderId="4" xfId="0" applyFont="1" applyFill="1" applyBorder="1" applyAlignment="1">
      <alignment horizontal="left" vertical="center" wrapText="1"/>
    </xf>
    <xf numFmtId="0" fontId="35" fillId="2" borderId="10" xfId="0" applyFont="1" applyFill="1" applyBorder="1" applyAlignment="1">
      <alignment horizontal="left" vertical="center" wrapText="1"/>
    </xf>
    <xf numFmtId="0" fontId="35" fillId="2" borderId="5" xfId="0" applyFont="1" applyFill="1" applyBorder="1" applyAlignment="1">
      <alignment horizontal="left" vertical="center" wrapText="1"/>
    </xf>
    <xf numFmtId="0" fontId="35" fillId="2" borderId="4" xfId="0" applyFont="1" applyFill="1" applyBorder="1" applyAlignment="1">
      <alignment horizontal="center" vertical="center"/>
    </xf>
    <xf numFmtId="0" fontId="35" fillId="2" borderId="10" xfId="0" applyFont="1" applyFill="1" applyBorder="1" applyAlignment="1">
      <alignment horizontal="center" vertical="center"/>
    </xf>
    <xf numFmtId="0" fontId="35" fillId="2" borderId="5" xfId="0" applyFont="1" applyFill="1" applyBorder="1" applyAlignment="1">
      <alignment horizontal="center" vertical="center"/>
    </xf>
    <xf numFmtId="0" fontId="35" fillId="15" borderId="4" xfId="0" applyFont="1" applyFill="1" applyBorder="1" applyAlignment="1">
      <alignment horizontal="left" vertical="center" wrapText="1"/>
    </xf>
    <xf numFmtId="0" fontId="35" fillId="15" borderId="5" xfId="0" applyFont="1" applyFill="1" applyBorder="1" applyAlignment="1">
      <alignment horizontal="left" vertical="center" wrapText="1"/>
    </xf>
    <xf numFmtId="0" fontId="35" fillId="15" borderId="4" xfId="0" applyFont="1" applyFill="1" applyBorder="1" applyAlignment="1">
      <alignment horizontal="center" vertical="center" wrapText="1"/>
    </xf>
    <xf numFmtId="0" fontId="35" fillId="15" borderId="5" xfId="0" applyFont="1" applyFill="1" applyBorder="1" applyAlignment="1">
      <alignment horizontal="center" vertical="center" wrapText="1"/>
    </xf>
    <xf numFmtId="0" fontId="29" fillId="2" borderId="42" xfId="0" applyFont="1" applyFill="1" applyBorder="1" applyAlignment="1">
      <alignment horizontal="center" vertical="center" wrapText="1"/>
    </xf>
    <xf numFmtId="0" fontId="29" fillId="2" borderId="1" xfId="0" applyFont="1" applyFill="1" applyBorder="1" applyAlignment="1">
      <alignment horizontal="center" vertical="center" wrapText="1"/>
    </xf>
    <xf numFmtId="164" fontId="29" fillId="2" borderId="42" xfId="0" applyNumberFormat="1" applyFont="1" applyFill="1" applyBorder="1" applyAlignment="1">
      <alignment horizontal="center" vertical="center" wrapText="1"/>
    </xf>
    <xf numFmtId="164" fontId="29" fillId="2" borderId="1" xfId="0" applyNumberFormat="1" applyFont="1" applyFill="1" applyBorder="1" applyAlignment="1">
      <alignment horizontal="center" vertical="center" wrapText="1"/>
    </xf>
    <xf numFmtId="0" fontId="44" fillId="2" borderId="42" xfId="0" applyFont="1" applyFill="1" applyBorder="1" applyAlignment="1">
      <alignment horizontal="center" vertical="center" wrapText="1"/>
    </xf>
    <xf numFmtId="0" fontId="44" fillId="2" borderId="1" xfId="0" applyFont="1" applyFill="1" applyBorder="1" applyAlignment="1">
      <alignment horizontal="center" vertical="center" wrapText="1"/>
    </xf>
    <xf numFmtId="14" fontId="35" fillId="2" borderId="1" xfId="0" applyNumberFormat="1" applyFont="1" applyFill="1" applyBorder="1" applyAlignment="1" applyProtection="1">
      <alignment horizontal="center" vertical="center" wrapText="1"/>
      <protection hidden="1"/>
    </xf>
    <xf numFmtId="14" fontId="35" fillId="17" borderId="1" xfId="0" applyNumberFormat="1" applyFont="1" applyFill="1" applyBorder="1" applyAlignment="1">
      <alignment horizontal="center" vertical="center" wrapText="1"/>
    </xf>
    <xf numFmtId="14" fontId="35" fillId="2" borderId="1" xfId="0" applyNumberFormat="1" applyFont="1" applyFill="1" applyBorder="1" applyAlignment="1">
      <alignment horizontal="center" vertical="center" wrapText="1"/>
    </xf>
    <xf numFmtId="0" fontId="47" fillId="2" borderId="46" xfId="0" applyFont="1" applyFill="1" applyBorder="1" applyAlignment="1">
      <alignment horizontal="center" vertical="center"/>
    </xf>
    <xf numFmtId="0" fontId="47" fillId="2" borderId="47" xfId="0" applyFont="1" applyFill="1" applyBorder="1" applyAlignment="1">
      <alignment horizontal="center" vertical="center"/>
    </xf>
    <xf numFmtId="0" fontId="48" fillId="2" borderId="3" xfId="0" applyFont="1" applyFill="1" applyBorder="1" applyAlignment="1">
      <alignment horizontal="center" vertical="center"/>
    </xf>
    <xf numFmtId="0" fontId="48" fillId="2" borderId="8" xfId="0" applyFont="1" applyFill="1" applyBorder="1" applyAlignment="1">
      <alignment horizontal="center" vertical="center"/>
    </xf>
    <xf numFmtId="0" fontId="48" fillId="2" borderId="23" xfId="0" applyFont="1" applyFill="1" applyBorder="1" applyAlignment="1">
      <alignment horizontal="center" vertical="center"/>
    </xf>
    <xf numFmtId="0" fontId="41" fillId="25" borderId="0" xfId="0" applyFont="1" applyFill="1" applyAlignment="1">
      <alignment horizontal="center" vertical="center"/>
    </xf>
    <xf numFmtId="0" fontId="41" fillId="25" borderId="48" xfId="0" applyFont="1" applyFill="1" applyBorder="1" applyAlignment="1">
      <alignment horizontal="center" vertical="center"/>
    </xf>
    <xf numFmtId="0" fontId="29" fillId="0" borderId="50" xfId="0" applyFont="1" applyBorder="1" applyAlignment="1">
      <alignment horizontal="center" vertical="center" wrapText="1"/>
    </xf>
    <xf numFmtId="0" fontId="29" fillId="0" borderId="5" xfId="0" applyFont="1" applyBorder="1" applyAlignment="1">
      <alignment horizontal="center" vertical="center" wrapText="1"/>
    </xf>
    <xf numFmtId="0" fontId="44" fillId="17" borderId="1" xfId="0" applyFont="1" applyFill="1" applyBorder="1" applyAlignment="1">
      <alignment horizontal="center" vertical="center" wrapText="1"/>
    </xf>
    <xf numFmtId="0" fontId="29" fillId="0" borderId="42" xfId="0" applyFont="1" applyBorder="1" applyAlignment="1">
      <alignment horizontal="center" vertical="center" wrapText="1"/>
    </xf>
    <xf numFmtId="0" fontId="29" fillId="0" borderId="1" xfId="0" applyFont="1" applyBorder="1" applyAlignment="1">
      <alignment horizontal="center" vertical="center" wrapText="1"/>
    </xf>
    <xf numFmtId="0" fontId="29" fillId="2" borderId="42" xfId="0" applyFont="1" applyFill="1" applyBorder="1" applyAlignment="1">
      <alignment horizontal="left" vertical="center" wrapText="1"/>
    </xf>
    <xf numFmtId="0" fontId="29" fillId="2" borderId="1" xfId="0" applyFont="1" applyFill="1" applyBorder="1" applyAlignment="1">
      <alignment horizontal="left" vertical="center" wrapText="1"/>
    </xf>
    <xf numFmtId="0" fontId="43" fillId="2" borderId="1" xfId="0" applyFont="1" applyFill="1" applyBorder="1" applyAlignment="1">
      <alignment horizontal="center" vertical="center" wrapText="1"/>
    </xf>
    <xf numFmtId="0" fontId="35" fillId="0" borderId="1" xfId="0" applyFont="1" applyBorder="1" applyAlignment="1" applyProtection="1">
      <alignment horizontal="justify" vertical="center" wrapText="1"/>
      <protection hidden="1"/>
    </xf>
    <xf numFmtId="0" fontId="35" fillId="2" borderId="1" xfId="0" applyFont="1" applyFill="1" applyBorder="1" applyAlignment="1" applyProtection="1">
      <alignment horizontal="justify" vertical="center" wrapText="1"/>
      <protection hidden="1"/>
    </xf>
    <xf numFmtId="0" fontId="35" fillId="19" borderId="1" xfId="0" applyFont="1" applyFill="1" applyBorder="1" applyAlignment="1" applyProtection="1">
      <alignment horizontal="center" vertical="center" wrapText="1"/>
      <protection hidden="1"/>
    </xf>
    <xf numFmtId="0" fontId="35" fillId="5" borderId="1" xfId="0" applyFont="1" applyFill="1" applyBorder="1" applyAlignment="1" applyProtection="1">
      <alignment horizontal="center" vertical="center" wrapText="1"/>
      <protection hidden="1"/>
    </xf>
    <xf numFmtId="0" fontId="36" fillId="2" borderId="4" xfId="0" applyFont="1" applyFill="1" applyBorder="1" applyAlignment="1">
      <alignment horizontal="center" vertical="center" wrapText="1"/>
    </xf>
    <xf numFmtId="0" fontId="36" fillId="2" borderId="10" xfId="0" applyFont="1" applyFill="1" applyBorder="1" applyAlignment="1">
      <alignment horizontal="center" vertical="center" wrapText="1"/>
    </xf>
    <xf numFmtId="0" fontId="36" fillId="2" borderId="5" xfId="0" applyFont="1" applyFill="1" applyBorder="1" applyAlignment="1">
      <alignment horizontal="center" vertical="center" wrapText="1"/>
    </xf>
    <xf numFmtId="0" fontId="35" fillId="0" borderId="1" xfId="0" applyFont="1" applyBorder="1" applyAlignment="1">
      <alignment horizontal="justify" vertical="center" wrapText="1"/>
    </xf>
    <xf numFmtId="0" fontId="35" fillId="22" borderId="1" xfId="0" applyFont="1" applyFill="1" applyBorder="1" applyAlignment="1">
      <alignment horizontal="center" vertical="center" wrapText="1"/>
    </xf>
    <xf numFmtId="0" fontId="35" fillId="2" borderId="37" xfId="0" applyFont="1" applyFill="1" applyBorder="1" applyAlignment="1" applyProtection="1">
      <alignment horizontal="center" vertical="center" wrapText="1"/>
      <protection hidden="1"/>
    </xf>
    <xf numFmtId="14" fontId="35" fillId="0" borderId="1" xfId="0" applyNumberFormat="1" applyFont="1" applyBorder="1" applyAlignment="1">
      <alignment horizontal="center" vertical="center"/>
    </xf>
    <xf numFmtId="0" fontId="35" fillId="0" borderId="1" xfId="0" applyFont="1" applyBorder="1" applyAlignment="1">
      <alignment horizontal="center" vertical="center"/>
    </xf>
    <xf numFmtId="0" fontId="35" fillId="2" borderId="1" xfId="0" applyFont="1" applyFill="1" applyBorder="1" applyAlignment="1">
      <alignment horizontal="center" vertical="center"/>
    </xf>
    <xf numFmtId="0" fontId="35" fillId="2" borderId="1" xfId="0" applyFont="1" applyFill="1" applyBorder="1" applyAlignment="1">
      <alignment horizontal="center"/>
    </xf>
    <xf numFmtId="164" fontId="35" fillId="0" borderId="1" xfId="0" applyNumberFormat="1" applyFont="1" applyBorder="1" applyAlignment="1">
      <alignment horizontal="center" vertical="center" wrapText="1"/>
    </xf>
    <xf numFmtId="0" fontId="35" fillId="0" borderId="1" xfId="0" applyFont="1" applyBorder="1" applyAlignment="1">
      <alignment horizontal="left" vertical="center" wrapText="1"/>
    </xf>
    <xf numFmtId="14" fontId="35" fillId="0" borderId="1" xfId="0" applyNumberFormat="1" applyFont="1" applyBorder="1" applyAlignment="1">
      <alignment horizontal="center" vertical="center" wrapText="1"/>
    </xf>
    <xf numFmtId="0" fontId="35" fillId="0" borderId="1" xfId="0" applyFont="1" applyBorder="1" applyAlignment="1">
      <alignment horizontal="center"/>
    </xf>
    <xf numFmtId="0" fontId="35" fillId="0" borderId="1" xfId="0" applyFont="1" applyBorder="1" applyAlignment="1" applyProtection="1">
      <alignment horizontal="center" vertical="center" wrapText="1"/>
      <protection hidden="1"/>
    </xf>
    <xf numFmtId="0" fontId="35" fillId="20" borderId="1" xfId="0" applyFont="1" applyFill="1" applyBorder="1" applyAlignment="1" applyProtection="1">
      <alignment horizontal="center" vertical="center" wrapText="1"/>
      <protection hidden="1"/>
    </xf>
    <xf numFmtId="164" fontId="35" fillId="0" borderId="1" xfId="0" applyNumberFormat="1" applyFont="1" applyBorder="1" applyAlignment="1" applyProtection="1">
      <alignment horizontal="center" vertical="center" wrapText="1"/>
      <protection hidden="1"/>
    </xf>
    <xf numFmtId="0" fontId="35" fillId="0" borderId="1" xfId="0" applyFont="1" applyBorder="1" applyAlignment="1" applyProtection="1">
      <alignment horizontal="left" vertical="center" wrapText="1"/>
      <protection hidden="1"/>
    </xf>
    <xf numFmtId="0" fontId="43" fillId="17" borderId="1" xfId="0" applyFont="1" applyFill="1" applyBorder="1" applyAlignment="1">
      <alignment horizontal="center" vertical="center" wrapText="1"/>
    </xf>
    <xf numFmtId="0" fontId="29" fillId="17" borderId="1" xfId="0" applyFont="1" applyFill="1" applyBorder="1" applyAlignment="1">
      <alignment horizontal="left" vertical="center" wrapText="1"/>
    </xf>
    <xf numFmtId="0" fontId="29" fillId="17" borderId="49" xfId="0" applyFont="1" applyFill="1" applyBorder="1" applyAlignment="1">
      <alignment horizontal="left" vertical="center" wrapText="1"/>
    </xf>
    <xf numFmtId="14" fontId="39" fillId="17" borderId="1" xfId="0" applyNumberFormat="1" applyFont="1" applyFill="1" applyBorder="1" applyAlignment="1">
      <alignment horizontal="center" vertical="center" wrapText="1"/>
    </xf>
    <xf numFmtId="0" fontId="39" fillId="17" borderId="49" xfId="0" applyFont="1" applyFill="1" applyBorder="1" applyAlignment="1">
      <alignment horizontal="center" vertical="center" wrapText="1"/>
    </xf>
    <xf numFmtId="0" fontId="43" fillId="17" borderId="49" xfId="0" applyFont="1" applyFill="1" applyBorder="1" applyAlignment="1">
      <alignment horizontal="center" vertical="center" wrapText="1"/>
    </xf>
    <xf numFmtId="14" fontId="33" fillId="2" borderId="1" xfId="0" applyNumberFormat="1" applyFont="1" applyFill="1" applyBorder="1" applyAlignment="1">
      <alignment horizontal="center" vertical="center" wrapText="1"/>
    </xf>
    <xf numFmtId="0" fontId="44" fillId="0" borderId="1" xfId="0" applyFont="1" applyBorder="1" applyAlignment="1">
      <alignment horizontal="center" vertical="center" wrapText="1"/>
    </xf>
    <xf numFmtId="0" fontId="43" fillId="0" borderId="1" xfId="0" applyFont="1" applyBorder="1" applyAlignment="1">
      <alignment horizontal="center" vertical="center" wrapText="1"/>
    </xf>
    <xf numFmtId="0" fontId="43" fillId="2"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3" fillId="2" borderId="4" xfId="0" applyFont="1" applyFill="1" applyBorder="1" applyAlignment="1">
      <alignment horizontal="center" vertical="center" wrapText="1"/>
    </xf>
    <xf numFmtId="17" fontId="35" fillId="2" borderId="1" xfId="0" applyNumberFormat="1" applyFont="1" applyFill="1" applyBorder="1" applyAlignment="1">
      <alignment horizontal="center" vertical="center" wrapText="1"/>
    </xf>
    <xf numFmtId="0" fontId="35" fillId="17" borderId="1" xfId="0" applyFont="1" applyFill="1" applyBorder="1" applyAlignment="1">
      <alignment horizontal="center" wrapText="1"/>
    </xf>
    <xf numFmtId="17" fontId="35" fillId="2" borderId="1" xfId="0" applyNumberFormat="1" applyFont="1" applyFill="1" applyBorder="1" applyAlignment="1" applyProtection="1">
      <alignment horizontal="center" vertical="center" wrapText="1"/>
      <protection hidden="1"/>
    </xf>
    <xf numFmtId="0" fontId="35" fillId="17" borderId="44" xfId="0" applyFont="1" applyFill="1" applyBorder="1" applyAlignment="1">
      <alignment horizontal="center" vertical="center" wrapText="1"/>
    </xf>
    <xf numFmtId="0" fontId="35" fillId="15" borderId="1" xfId="0" applyFont="1" applyFill="1" applyBorder="1" applyAlignment="1">
      <alignment horizontal="center" vertical="center" wrapText="1"/>
    </xf>
    <xf numFmtId="14" fontId="35" fillId="17" borderId="1" xfId="0" applyNumberFormat="1" applyFont="1" applyFill="1" applyBorder="1" applyAlignment="1">
      <alignment horizontal="center" vertical="center"/>
    </xf>
    <xf numFmtId="17" fontId="35" fillId="17" borderId="1" xfId="0" applyNumberFormat="1" applyFont="1" applyFill="1" applyBorder="1" applyAlignment="1">
      <alignment horizontal="center" vertical="center" wrapText="1"/>
    </xf>
    <xf numFmtId="0" fontId="35" fillId="17" borderId="37" xfId="0" applyFont="1" applyFill="1" applyBorder="1" applyAlignment="1">
      <alignment horizontal="center" vertical="center" wrapText="1"/>
    </xf>
    <xf numFmtId="9" fontId="35" fillId="17" borderId="1" xfId="0" applyNumberFormat="1" applyFont="1" applyFill="1" applyBorder="1" applyAlignment="1">
      <alignment horizontal="center" vertical="center" wrapText="1"/>
    </xf>
    <xf numFmtId="14" fontId="35" fillId="2" borderId="4" xfId="0" applyNumberFormat="1" applyFont="1" applyFill="1" applyBorder="1" applyAlignment="1">
      <alignment horizontal="center" vertical="center" wrapText="1"/>
    </xf>
    <xf numFmtId="14" fontId="35" fillId="2" borderId="10" xfId="0" applyNumberFormat="1" applyFont="1" applyFill="1" applyBorder="1" applyAlignment="1">
      <alignment horizontal="center" vertical="center" wrapText="1"/>
    </xf>
    <xf numFmtId="14" fontId="35" fillId="2" borderId="5" xfId="0" applyNumberFormat="1" applyFont="1" applyFill="1" applyBorder="1" applyAlignment="1">
      <alignment horizontal="center" vertical="center" wrapText="1"/>
    </xf>
    <xf numFmtId="14" fontId="35" fillId="17" borderId="4" xfId="0" applyNumberFormat="1" applyFont="1" applyFill="1" applyBorder="1" applyAlignment="1">
      <alignment horizontal="center" vertical="center"/>
    </xf>
    <xf numFmtId="14" fontId="35" fillId="17" borderId="5" xfId="0" applyNumberFormat="1" applyFont="1" applyFill="1" applyBorder="1" applyAlignment="1">
      <alignment horizontal="center" vertical="center"/>
    </xf>
    <xf numFmtId="0" fontId="35" fillId="26" borderId="1" xfId="0" applyFont="1" applyFill="1" applyBorder="1" applyAlignment="1">
      <alignment horizontal="center" vertical="center" wrapText="1"/>
    </xf>
    <xf numFmtId="0" fontId="35" fillId="17" borderId="42" xfId="0" applyFont="1" applyFill="1" applyBorder="1" applyAlignment="1">
      <alignment horizontal="center" vertical="center" wrapText="1"/>
    </xf>
    <xf numFmtId="0" fontId="35" fillId="2" borderId="42" xfId="0" applyFont="1" applyFill="1" applyBorder="1" applyAlignment="1">
      <alignment horizontal="center" vertical="center" wrapText="1"/>
    </xf>
    <xf numFmtId="14" fontId="35" fillId="2" borderId="42" xfId="0" applyNumberFormat="1" applyFont="1" applyFill="1" applyBorder="1" applyAlignment="1">
      <alignment horizontal="center" vertical="center"/>
    </xf>
    <xf numFmtId="14" fontId="35" fillId="2" borderId="1" xfId="0" applyNumberFormat="1" applyFont="1" applyFill="1" applyBorder="1" applyAlignment="1">
      <alignment horizontal="center" vertical="center"/>
    </xf>
    <xf numFmtId="0" fontId="33" fillId="5" borderId="1" xfId="0" applyFont="1" applyFill="1" applyBorder="1" applyAlignment="1" applyProtection="1">
      <alignment horizontal="center" vertical="center" wrapText="1"/>
      <protection hidden="1"/>
    </xf>
    <xf numFmtId="0" fontId="33" fillId="17" borderId="39" xfId="0" applyFont="1" applyFill="1" applyBorder="1" applyAlignment="1">
      <alignment horizontal="center" vertical="center" wrapText="1"/>
    </xf>
    <xf numFmtId="0" fontId="35" fillId="17" borderId="39" xfId="0" applyFont="1" applyFill="1" applyBorder="1" applyAlignment="1">
      <alignment horizontal="center" vertical="center" wrapText="1"/>
    </xf>
    <xf numFmtId="0" fontId="33" fillId="0" borderId="39" xfId="0" applyFont="1" applyBorder="1" applyAlignment="1">
      <alignment horizontal="center" vertical="center" wrapText="1"/>
    </xf>
    <xf numFmtId="0" fontId="33" fillId="22" borderId="1" xfId="0" applyFont="1" applyFill="1" applyBorder="1" applyAlignment="1">
      <alignment horizontal="center" vertical="center" wrapText="1"/>
    </xf>
    <xf numFmtId="0" fontId="33" fillId="17" borderId="37" xfId="0" applyFont="1" applyFill="1" applyBorder="1" applyAlignment="1">
      <alignment horizontal="center" vertical="center" wrapText="1"/>
    </xf>
    <xf numFmtId="0" fontId="36" fillId="23" borderId="1" xfId="0" applyFont="1" applyFill="1" applyBorder="1" applyAlignment="1" applyProtection="1">
      <alignment horizontal="center" vertical="center" wrapText="1"/>
      <protection hidden="1"/>
    </xf>
    <xf numFmtId="164" fontId="36" fillId="2" borderId="1" xfId="0" applyNumberFormat="1" applyFont="1" applyFill="1" applyBorder="1" applyAlignment="1">
      <alignment horizontal="center" vertical="center" wrapText="1"/>
    </xf>
    <xf numFmtId="0" fontId="35" fillId="0" borderId="40" xfId="0" applyFont="1" applyBorder="1" applyAlignment="1">
      <alignment horizontal="left" vertical="center" wrapText="1"/>
    </xf>
    <xf numFmtId="0" fontId="36" fillId="2" borderId="39" xfId="0" applyFont="1" applyFill="1" applyBorder="1" applyAlignment="1">
      <alignment horizontal="center" vertical="center" wrapText="1"/>
    </xf>
    <xf numFmtId="0" fontId="36" fillId="2" borderId="1" xfId="0" applyFont="1" applyFill="1" applyBorder="1" applyAlignment="1" applyProtection="1">
      <alignment horizontal="justify" vertical="center" wrapText="1"/>
      <protection hidden="1"/>
    </xf>
    <xf numFmtId="0" fontId="36" fillId="19" borderId="1" xfId="0" applyFont="1" applyFill="1" applyBorder="1" applyAlignment="1" applyProtection="1">
      <alignment horizontal="center" vertical="center" wrapText="1"/>
      <protection hidden="1"/>
    </xf>
    <xf numFmtId="164" fontId="36" fillId="2" borderId="1" xfId="0" applyNumberFormat="1" applyFont="1" applyFill="1" applyBorder="1" applyAlignment="1" applyProtection="1">
      <alignment horizontal="center" vertical="center" wrapText="1"/>
      <protection hidden="1"/>
    </xf>
    <xf numFmtId="0" fontId="35" fillId="2" borderId="38" xfId="0" applyFont="1" applyFill="1" applyBorder="1" applyAlignment="1" applyProtection="1">
      <alignment horizontal="center" vertical="center" wrapText="1"/>
      <protection hidden="1"/>
    </xf>
    <xf numFmtId="0" fontId="36" fillId="0" borderId="1" xfId="0" applyFont="1" applyBorder="1" applyAlignment="1" applyProtection="1">
      <alignment horizontal="justify" vertical="center" wrapText="1"/>
      <protection hidden="1"/>
    </xf>
    <xf numFmtId="0" fontId="36" fillId="2" borderId="38" xfId="0" applyFont="1" applyFill="1" applyBorder="1" applyAlignment="1">
      <alignment horizontal="center" vertical="center" wrapText="1"/>
    </xf>
    <xf numFmtId="14" fontId="33" fillId="2" borderId="1" xfId="0" applyNumberFormat="1" applyFont="1" applyFill="1" applyBorder="1" applyAlignment="1">
      <alignment horizontal="center" vertical="center"/>
    </xf>
    <xf numFmtId="0" fontId="36" fillId="0" borderId="1" xfId="0" applyFont="1" applyBorder="1" applyAlignment="1" applyProtection="1">
      <alignment horizontal="center"/>
      <protection hidden="1"/>
    </xf>
    <xf numFmtId="0" fontId="36" fillId="0" borderId="1" xfId="0" applyFont="1" applyBorder="1" applyAlignment="1" applyProtection="1">
      <alignment horizontal="center" wrapText="1"/>
      <protection hidden="1"/>
    </xf>
    <xf numFmtId="1" fontId="36" fillId="2" borderId="1" xfId="0" applyNumberFormat="1" applyFont="1" applyFill="1" applyBorder="1" applyAlignment="1">
      <alignment horizontal="center" vertical="center" wrapText="1"/>
    </xf>
    <xf numFmtId="0" fontId="36" fillId="2" borderId="37" xfId="0" applyFont="1" applyFill="1" applyBorder="1" applyAlignment="1" applyProtection="1">
      <alignment horizontal="center" vertical="center" wrapText="1"/>
      <protection hidden="1"/>
    </xf>
    <xf numFmtId="0" fontId="36" fillId="18" borderId="1" xfId="0" applyFont="1" applyFill="1" applyBorder="1" applyAlignment="1" applyProtection="1">
      <alignment horizontal="center" vertical="center" wrapText="1"/>
      <protection hidden="1"/>
    </xf>
    <xf numFmtId="0" fontId="36" fillId="2" borderId="38" xfId="0" applyFont="1" applyFill="1" applyBorder="1" applyAlignment="1" applyProtection="1">
      <alignment horizontal="center" vertical="center" wrapText="1"/>
      <protection hidden="1"/>
    </xf>
    <xf numFmtId="14" fontId="36" fillId="2" borderId="1" xfId="0" applyNumberFormat="1" applyFont="1" applyFill="1" applyBorder="1" applyAlignment="1" applyProtection="1">
      <alignment horizontal="center" vertical="center" wrapText="1"/>
      <protection hidden="1"/>
    </xf>
    <xf numFmtId="0" fontId="0" fillId="2" borderId="4" xfId="0" applyFill="1" applyBorder="1" applyAlignment="1" applyProtection="1">
      <alignment horizontal="center" vertical="center"/>
      <protection locked="0"/>
    </xf>
    <xf numFmtId="0" fontId="0" fillId="2" borderId="10" xfId="0" applyFill="1" applyBorder="1" applyAlignment="1" applyProtection="1">
      <alignment horizontal="center" vertical="center"/>
      <protection locked="0"/>
    </xf>
    <xf numFmtId="0" fontId="1" fillId="7" borderId="1" xfId="0" applyFont="1" applyFill="1" applyBorder="1" applyAlignment="1">
      <alignment horizontal="center" vertical="center" wrapText="1"/>
    </xf>
    <xf numFmtId="0" fontId="7" fillId="7" borderId="1" xfId="1" applyFill="1" applyBorder="1" applyAlignment="1" applyProtection="1">
      <alignment horizontal="center" vertical="center"/>
    </xf>
    <xf numFmtId="0" fontId="1" fillId="7" borderId="1" xfId="0" applyFont="1" applyFill="1" applyBorder="1" applyAlignment="1">
      <alignment horizontal="center" vertical="center"/>
    </xf>
    <xf numFmtId="0" fontId="7" fillId="7" borderId="1" xfId="1" applyFill="1" applyBorder="1" applyAlignment="1" applyProtection="1">
      <alignment horizontal="center" vertical="center" wrapText="1"/>
    </xf>
    <xf numFmtId="0" fontId="0" fillId="7" borderId="1" xfId="1" applyFont="1" applyFill="1" applyBorder="1" applyAlignment="1" applyProtection="1">
      <alignment horizontal="center" vertical="center" wrapText="1"/>
    </xf>
    <xf numFmtId="0" fontId="13" fillId="7" borderId="1" xfId="1" applyFont="1" applyFill="1" applyBorder="1" applyAlignment="1" applyProtection="1">
      <alignment horizontal="center" vertical="center" wrapText="1"/>
    </xf>
    <xf numFmtId="0" fontId="51" fillId="7" borderId="1" xfId="0" applyFont="1" applyFill="1" applyBorder="1" applyAlignment="1">
      <alignment horizontal="center" vertical="center" wrapText="1"/>
    </xf>
    <xf numFmtId="0" fontId="34" fillId="7" borderId="1" xfId="0" applyFont="1" applyFill="1" applyBorder="1" applyAlignment="1">
      <alignment horizontal="left" vertical="center" wrapText="1"/>
    </xf>
    <xf numFmtId="0" fontId="29" fillId="27" borderId="2" xfId="0" applyFont="1" applyFill="1" applyBorder="1" applyAlignment="1" applyProtection="1">
      <alignment horizontal="center" vertical="center"/>
      <protection locked="0"/>
    </xf>
    <xf numFmtId="0" fontId="29" fillId="27" borderId="1" xfId="0" applyFont="1" applyFill="1" applyBorder="1" applyAlignment="1" applyProtection="1">
      <alignment horizontal="center" vertical="center"/>
      <protection locked="0"/>
    </xf>
    <xf numFmtId="0" fontId="3" fillId="27" borderId="2" xfId="0" applyFont="1" applyFill="1" applyBorder="1" applyAlignment="1" applyProtection="1">
      <alignment horizontal="center" vertical="center"/>
      <protection locked="0"/>
    </xf>
    <xf numFmtId="0" fontId="3" fillId="27" borderId="1" xfId="0" applyFont="1" applyFill="1" applyBorder="1" applyAlignment="1" applyProtection="1">
      <alignment horizontal="center" vertical="center"/>
      <protection locked="0"/>
    </xf>
    <xf numFmtId="0" fontId="3" fillId="27" borderId="7" xfId="0" applyFont="1" applyFill="1" applyBorder="1" applyAlignment="1" applyProtection="1">
      <alignment horizontal="center" vertical="center"/>
      <protection locked="0"/>
    </xf>
    <xf numFmtId="0" fontId="3" fillId="27" borderId="20" xfId="0" applyFont="1" applyFill="1" applyBorder="1" applyAlignment="1" applyProtection="1">
      <alignment horizontal="center" vertical="center"/>
      <protection locked="0"/>
    </xf>
    <xf numFmtId="0" fontId="3" fillId="27" borderId="6" xfId="0" applyFont="1" applyFill="1" applyBorder="1" applyAlignment="1" applyProtection="1">
      <alignment horizontal="center" vertical="center"/>
      <protection locked="0"/>
    </xf>
    <xf numFmtId="0" fontId="3" fillId="27" borderId="3" xfId="0" applyFont="1" applyFill="1" applyBorder="1" applyAlignment="1" applyProtection="1">
      <alignment horizontal="center" vertical="center"/>
      <protection locked="0"/>
    </xf>
    <xf numFmtId="0" fontId="3" fillId="27" borderId="22" xfId="0" applyFont="1" applyFill="1" applyBorder="1" applyAlignment="1" applyProtection="1">
      <alignment horizontal="center" vertical="center"/>
      <protection locked="0"/>
    </xf>
    <xf numFmtId="0" fontId="3" fillId="27" borderId="19" xfId="0" applyFont="1" applyFill="1" applyBorder="1" applyAlignment="1" applyProtection="1">
      <alignment horizontal="center" vertical="center"/>
      <protection locked="0"/>
    </xf>
    <xf numFmtId="0" fontId="3" fillId="27" borderId="23" xfId="0" applyFont="1" applyFill="1" applyBorder="1" applyAlignment="1" applyProtection="1">
      <alignment horizontal="center" vertical="center"/>
      <protection locked="0"/>
    </xf>
    <xf numFmtId="0" fontId="0" fillId="0" borderId="0" xfId="0" applyAlignment="1" applyProtection="1">
      <alignment horizontal="center" vertical="center"/>
      <protection locked="0"/>
    </xf>
    <xf numFmtId="0" fontId="34" fillId="7" borderId="1" xfId="1" applyFont="1" applyFill="1" applyBorder="1" applyAlignment="1" applyProtection="1">
      <alignment horizontal="center" vertical="center" wrapText="1"/>
    </xf>
    <xf numFmtId="0" fontId="12" fillId="7" borderId="1" xfId="1" applyFont="1" applyFill="1" applyBorder="1" applyAlignment="1" applyProtection="1">
      <alignment horizontal="center" vertical="center" wrapText="1"/>
    </xf>
    <xf numFmtId="0" fontId="34" fillId="7" borderId="1" xfId="0" applyFont="1" applyFill="1" applyBorder="1" applyAlignment="1">
      <alignment horizontal="left" vertical="center"/>
    </xf>
    <xf numFmtId="0" fontId="1" fillId="7" borderId="1" xfId="0" applyFont="1" applyFill="1" applyBorder="1" applyAlignment="1" applyProtection="1">
      <alignment horizontal="center" vertical="center"/>
      <protection locked="0"/>
    </xf>
    <xf numFmtId="0" fontId="42" fillId="7" borderId="1" xfId="0" applyFont="1" applyFill="1" applyBorder="1" applyAlignment="1">
      <alignment horizontal="center" vertical="center" wrapText="1"/>
    </xf>
    <xf numFmtId="0" fontId="34" fillId="7" borderId="1" xfId="0" applyFont="1" applyFill="1" applyBorder="1" applyAlignment="1">
      <alignment horizontal="center" vertical="center"/>
    </xf>
    <xf numFmtId="0" fontId="0" fillId="2" borderId="5" xfId="0" applyFill="1" applyBorder="1" applyAlignment="1" applyProtection="1">
      <alignment horizontal="center" vertical="center"/>
      <protection locked="0"/>
    </xf>
    <xf numFmtId="0" fontId="0" fillId="27" borderId="20" xfId="0" applyFill="1" applyBorder="1" applyAlignment="1" applyProtection="1">
      <alignment horizontal="center"/>
      <protection locked="0"/>
    </xf>
    <xf numFmtId="0" fontId="0" fillId="27" borderId="6" xfId="0" applyFill="1" applyBorder="1" applyAlignment="1" applyProtection="1">
      <alignment horizontal="center"/>
      <protection locked="0"/>
    </xf>
    <xf numFmtId="0" fontId="0" fillId="27" borderId="21" xfId="0" applyFill="1" applyBorder="1" applyAlignment="1" applyProtection="1">
      <alignment horizontal="center"/>
      <protection locked="0"/>
    </xf>
    <xf numFmtId="0" fontId="0" fillId="27" borderId="0" xfId="0" applyFill="1" applyAlignment="1" applyProtection="1">
      <alignment horizontal="center"/>
      <protection locked="0"/>
    </xf>
    <xf numFmtId="0" fontId="20" fillId="27" borderId="20" xfId="0" applyFont="1" applyFill="1" applyBorder="1" applyAlignment="1" applyProtection="1">
      <alignment horizontal="center"/>
      <protection locked="0"/>
    </xf>
    <xf numFmtId="0" fontId="20" fillId="27" borderId="6" xfId="0" applyFont="1" applyFill="1" applyBorder="1" applyAlignment="1" applyProtection="1">
      <alignment horizontal="center"/>
      <protection locked="0"/>
    </xf>
    <xf numFmtId="0" fontId="20" fillId="27" borderId="3" xfId="0" applyFont="1" applyFill="1" applyBorder="1" applyAlignment="1" applyProtection="1">
      <alignment horizontal="center"/>
      <protection locked="0"/>
    </xf>
    <xf numFmtId="0" fontId="20" fillId="27" borderId="21" xfId="0" applyFont="1" applyFill="1" applyBorder="1" applyAlignment="1" applyProtection="1">
      <alignment horizontal="center"/>
      <protection locked="0"/>
    </xf>
    <xf numFmtId="0" fontId="20" fillId="27" borderId="0" xfId="0" applyFont="1" applyFill="1" applyAlignment="1" applyProtection="1">
      <alignment horizontal="center"/>
      <protection locked="0"/>
    </xf>
    <xf numFmtId="0" fontId="20" fillId="27" borderId="8" xfId="0" applyFont="1" applyFill="1" applyBorder="1" applyAlignment="1" applyProtection="1">
      <alignment horizontal="center"/>
      <protection locked="0"/>
    </xf>
    <xf numFmtId="0" fontId="2" fillId="27" borderId="21" xfId="0" applyFont="1" applyFill="1" applyBorder="1" applyAlignment="1" applyProtection="1">
      <alignment horizontal="center"/>
      <protection locked="0"/>
    </xf>
    <xf numFmtId="0" fontId="2" fillId="27" borderId="0" xfId="0" applyFont="1" applyFill="1" applyAlignment="1" applyProtection="1">
      <alignment horizontal="center"/>
      <protection locked="0"/>
    </xf>
    <xf numFmtId="0" fontId="2" fillId="27" borderId="8" xfId="0" applyFont="1" applyFill="1" applyBorder="1" applyAlignment="1" applyProtection="1">
      <alignment horizontal="center"/>
      <protection locked="0"/>
    </xf>
    <xf numFmtId="0" fontId="0" fillId="2" borderId="0" xfId="0" applyFill="1" applyAlignment="1" applyProtection="1">
      <alignment horizontal="center"/>
      <protection locked="0"/>
    </xf>
    <xf numFmtId="0" fontId="0" fillId="2" borderId="4" xfId="0" applyFill="1" applyBorder="1" applyAlignment="1" applyProtection="1">
      <alignment horizontal="center" vertical="center"/>
      <protection locked="0" hidden="1"/>
    </xf>
    <xf numFmtId="0" fontId="0" fillId="2" borderId="5" xfId="0" applyFill="1" applyBorder="1" applyAlignment="1" applyProtection="1">
      <alignment horizontal="center" vertical="center"/>
      <protection locked="0" hidden="1"/>
    </xf>
    <xf numFmtId="14" fontId="33" fillId="0" borderId="1" xfId="0" applyNumberFormat="1" applyFont="1" applyBorder="1" applyAlignment="1">
      <alignment horizontal="center" vertical="center" wrapText="1"/>
    </xf>
    <xf numFmtId="0" fontId="0" fillId="2" borderId="3" xfId="0" applyFill="1" applyBorder="1" applyAlignment="1" applyProtection="1">
      <alignment horizontal="center" vertical="center"/>
      <protection locked="0"/>
    </xf>
    <xf numFmtId="0" fontId="0" fillId="2" borderId="8" xfId="0" applyFill="1" applyBorder="1" applyAlignment="1" applyProtection="1">
      <alignment horizontal="center" vertical="center"/>
      <protection locked="0"/>
    </xf>
    <xf numFmtId="0" fontId="0" fillId="2" borderId="35" xfId="0" applyFill="1" applyBorder="1" applyAlignment="1" applyProtection="1">
      <alignment horizontal="center" vertical="center"/>
      <protection locked="0"/>
    </xf>
    <xf numFmtId="0" fontId="36" fillId="5" borderId="1" xfId="0" applyFont="1" applyFill="1" applyBorder="1" applyAlignment="1" applyProtection="1">
      <alignment horizontal="center" vertical="center" wrapText="1"/>
      <protection hidden="1"/>
    </xf>
    <xf numFmtId="14" fontId="33" fillId="17" borderId="1" xfId="0" applyNumberFormat="1" applyFont="1" applyFill="1" applyBorder="1" applyAlignment="1">
      <alignment horizontal="center" vertical="center" wrapText="1"/>
    </xf>
    <xf numFmtId="0" fontId="33" fillId="0" borderId="1" xfId="0" applyFont="1" applyBorder="1" applyAlignment="1">
      <alignment horizontal="center" vertical="center"/>
    </xf>
    <xf numFmtId="14" fontId="36" fillId="0" borderId="1" xfId="0" applyNumberFormat="1" applyFont="1" applyBorder="1" applyAlignment="1">
      <alignment horizontal="center" vertical="center"/>
    </xf>
    <xf numFmtId="0" fontId="36" fillId="0" borderId="37" xfId="0" applyFont="1" applyBorder="1" applyAlignment="1">
      <alignment horizontal="center" vertical="center" wrapText="1"/>
    </xf>
    <xf numFmtId="0" fontId="33" fillId="2" borderId="1" xfId="0" applyFont="1" applyFill="1" applyBorder="1" applyAlignment="1">
      <alignment horizontal="center" vertical="center"/>
    </xf>
    <xf numFmtId="0" fontId="33" fillId="0" borderId="1" xfId="0" applyFont="1" applyBorder="1" applyAlignment="1">
      <alignment vertical="center" wrapText="1"/>
    </xf>
    <xf numFmtId="0" fontId="36" fillId="21" borderId="1" xfId="0" applyFont="1" applyFill="1" applyBorder="1" applyAlignment="1" applyProtection="1">
      <alignment horizontal="center" vertical="center" wrapText="1"/>
      <protection hidden="1"/>
    </xf>
    <xf numFmtId="0" fontId="36" fillId="0" borderId="1" xfId="0" applyFont="1" applyBorder="1" applyAlignment="1">
      <alignment horizontal="center" vertical="center"/>
    </xf>
    <xf numFmtId="0" fontId="35" fillId="24" borderId="1" xfId="0" applyFont="1" applyFill="1" applyBorder="1" applyAlignment="1">
      <alignment horizontal="center" vertical="center" wrapText="1"/>
    </xf>
    <xf numFmtId="3" fontId="35" fillId="17" borderId="1" xfId="0" applyNumberFormat="1" applyFont="1" applyFill="1" applyBorder="1" applyAlignment="1">
      <alignment horizontal="center" vertical="center" wrapText="1"/>
    </xf>
    <xf numFmtId="0" fontId="35" fillId="15" borderId="1" xfId="0" applyFont="1" applyFill="1" applyBorder="1" applyAlignment="1">
      <alignment vertical="center" wrapText="1"/>
    </xf>
    <xf numFmtId="0" fontId="35" fillId="17" borderId="1" xfId="0" applyFont="1" applyFill="1" applyBorder="1" applyAlignment="1">
      <alignment horizontal="left" vertical="center"/>
    </xf>
    <xf numFmtId="0" fontId="35" fillId="15" borderId="1" xfId="0" applyFont="1" applyFill="1" applyBorder="1" applyAlignment="1">
      <alignment wrapText="1"/>
    </xf>
    <xf numFmtId="0" fontId="35" fillId="15" borderId="38" xfId="0" applyFont="1" applyFill="1" applyBorder="1" applyAlignment="1">
      <alignment horizontal="center" vertical="center" wrapText="1"/>
    </xf>
    <xf numFmtId="0" fontId="35" fillId="0" borderId="1" xfId="0" applyFont="1" applyBorder="1" applyAlignment="1">
      <alignment vertical="center" wrapText="1"/>
    </xf>
    <xf numFmtId="0" fontId="35" fillId="15" borderId="1" xfId="0" applyFont="1" applyFill="1" applyBorder="1" applyAlignment="1">
      <alignment horizontal="left" vertical="center" wrapText="1"/>
    </xf>
    <xf numFmtId="0" fontId="48" fillId="2" borderId="1" xfId="0" applyFont="1" applyFill="1" applyBorder="1" applyAlignment="1">
      <alignment horizontal="center" vertical="center"/>
    </xf>
    <xf numFmtId="0" fontId="49" fillId="7" borderId="1" xfId="0" applyFont="1" applyFill="1" applyBorder="1" applyAlignment="1">
      <alignment horizontal="center" vertical="center" wrapText="1"/>
    </xf>
    <xf numFmtId="0" fontId="48" fillId="2" borderId="1" xfId="0" applyFont="1" applyFill="1" applyBorder="1" applyAlignment="1" applyProtection="1">
      <alignment horizontal="center" vertical="center"/>
      <protection hidden="1"/>
    </xf>
    <xf numFmtId="0" fontId="50" fillId="2" borderId="1" xfId="0" applyFont="1" applyFill="1" applyBorder="1" applyAlignment="1">
      <alignment horizontal="center" vertical="center"/>
    </xf>
    <xf numFmtId="0" fontId="48" fillId="2" borderId="2" xfId="0" applyFont="1" applyFill="1" applyBorder="1" applyAlignment="1">
      <alignment horizontal="center" vertical="center"/>
    </xf>
    <xf numFmtId="0" fontId="0" fillId="2" borderId="3" xfId="0" applyFill="1" applyBorder="1" applyAlignment="1">
      <alignment horizontal="center" vertical="center"/>
    </xf>
    <xf numFmtId="0" fontId="0" fillId="2" borderId="23" xfId="0" applyFill="1" applyBorder="1" applyAlignment="1">
      <alignment horizontal="center" vertical="center"/>
    </xf>
    <xf numFmtId="0" fontId="36" fillId="0" borderId="39" xfId="0" applyFont="1" applyBorder="1" applyAlignment="1">
      <alignment horizontal="center" vertical="center" wrapText="1"/>
    </xf>
    <xf numFmtId="0" fontId="47" fillId="2" borderId="2" xfId="0" applyFont="1" applyFill="1" applyBorder="1" applyAlignment="1">
      <alignment horizontal="center" vertical="center"/>
    </xf>
    <xf numFmtId="0" fontId="40" fillId="25" borderId="0" xfId="0" applyFont="1" applyFill="1" applyAlignment="1">
      <alignment horizontal="center" vertical="center"/>
    </xf>
    <xf numFmtId="0" fontId="22" fillId="14" borderId="24" xfId="3" applyFont="1" applyFill="1" applyBorder="1" applyAlignment="1">
      <alignment horizontal="center" vertical="center" wrapText="1"/>
    </xf>
    <xf numFmtId="0" fontId="22" fillId="14" borderId="25" xfId="3" applyFont="1" applyFill="1" applyBorder="1" applyAlignment="1">
      <alignment horizontal="center" vertical="center" wrapText="1"/>
    </xf>
    <xf numFmtId="0" fontId="28" fillId="15" borderId="4" xfId="0" applyFont="1" applyFill="1" applyBorder="1" applyAlignment="1">
      <alignment horizontal="center" vertical="center" wrapText="1"/>
    </xf>
    <xf numFmtId="0" fontId="28" fillId="15" borderId="5" xfId="0" applyFont="1" applyFill="1" applyBorder="1" applyAlignment="1">
      <alignment horizontal="center" vertical="center" wrapText="1"/>
    </xf>
    <xf numFmtId="9" fontId="27" fillId="15" borderId="1" xfId="0" applyNumberFormat="1" applyFont="1" applyFill="1" applyBorder="1" applyAlignment="1">
      <alignment horizontal="center" vertical="center"/>
    </xf>
    <xf numFmtId="0" fontId="27" fillId="16" borderId="1" xfId="0" applyFont="1" applyFill="1" applyBorder="1" applyAlignment="1">
      <alignment horizontal="center" vertical="center" wrapText="1"/>
    </xf>
    <xf numFmtId="0" fontId="28" fillId="15" borderId="1" xfId="0" applyFont="1" applyFill="1" applyBorder="1" applyAlignment="1">
      <alignment horizontal="center" vertical="center" wrapText="1"/>
    </xf>
    <xf numFmtId="0" fontId="27" fillId="9" borderId="1" xfId="0" applyFont="1" applyFill="1" applyBorder="1" applyAlignment="1">
      <alignment horizontal="center" vertical="center" wrapText="1"/>
    </xf>
    <xf numFmtId="0" fontId="27" fillId="13" borderId="1" xfId="0" applyFont="1" applyFill="1" applyBorder="1" applyAlignment="1">
      <alignment horizontal="center" vertical="center" wrapText="1"/>
    </xf>
    <xf numFmtId="0" fontId="27" fillId="5" borderId="1"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26" fillId="15" borderId="1" xfId="0" applyFont="1" applyFill="1" applyBorder="1" applyAlignment="1">
      <alignment horizontal="center" vertical="center" wrapText="1"/>
    </xf>
    <xf numFmtId="0" fontId="27" fillId="4" borderId="1" xfId="0" applyFont="1" applyFill="1" applyBorder="1" applyAlignment="1">
      <alignment horizontal="center" vertical="center" wrapText="1"/>
    </xf>
    <xf numFmtId="0" fontId="16" fillId="11" borderId="12" xfId="0" applyFont="1" applyFill="1" applyBorder="1" applyAlignment="1">
      <alignment horizontal="center" vertical="center" wrapText="1"/>
    </xf>
    <xf numFmtId="0" fontId="16" fillId="11" borderId="13" xfId="0" applyFont="1" applyFill="1" applyBorder="1" applyAlignment="1">
      <alignment horizontal="center" vertical="center" wrapText="1"/>
    </xf>
    <xf numFmtId="0" fontId="16" fillId="11" borderId="15" xfId="0" applyFont="1" applyFill="1" applyBorder="1" applyAlignment="1">
      <alignment horizontal="center" vertical="center" wrapText="1"/>
    </xf>
    <xf numFmtId="0" fontId="16" fillId="11" borderId="16" xfId="0" applyFont="1" applyFill="1" applyBorder="1" applyAlignment="1">
      <alignment horizontal="center" vertical="center" wrapText="1"/>
    </xf>
    <xf numFmtId="0" fontId="16" fillId="11" borderId="17" xfId="0" applyFont="1" applyFill="1" applyBorder="1" applyAlignment="1">
      <alignment horizontal="center" vertical="center" wrapText="1"/>
    </xf>
    <xf numFmtId="9" fontId="17" fillId="0" borderId="1" xfId="0" applyNumberFormat="1" applyFont="1" applyBorder="1" applyAlignment="1">
      <alignment horizontal="center" vertical="center" wrapText="1"/>
    </xf>
    <xf numFmtId="0" fontId="17" fillId="0" borderId="1" xfId="0" applyFont="1" applyBorder="1" applyAlignment="1">
      <alignment horizontal="center" vertical="center" wrapText="1"/>
    </xf>
    <xf numFmtId="0" fontId="17" fillId="5" borderId="1" xfId="0" applyFont="1" applyFill="1" applyBorder="1" applyAlignment="1">
      <alignment horizontal="center" vertical="center" wrapText="1"/>
    </xf>
    <xf numFmtId="0" fontId="17" fillId="13" borderId="1" xfId="0" applyFont="1" applyFill="1" applyBorder="1" applyAlignment="1">
      <alignment horizontal="center" vertical="center" wrapText="1"/>
    </xf>
    <xf numFmtId="49" fontId="17" fillId="0" borderId="1" xfId="0" applyNumberFormat="1" applyFont="1" applyBorder="1" applyAlignment="1">
      <alignment horizontal="center" vertical="center" wrapText="1"/>
    </xf>
    <xf numFmtId="0" fontId="17" fillId="4" borderId="1" xfId="0" applyFont="1" applyFill="1" applyBorder="1" applyAlignment="1">
      <alignment horizontal="center" vertical="center" wrapText="1"/>
    </xf>
    <xf numFmtId="0" fontId="3" fillId="2" borderId="0" xfId="0" applyFont="1" applyFill="1" applyAlignment="1">
      <alignment horizontal="left" vertical="center" wrapText="1"/>
    </xf>
    <xf numFmtId="0" fontId="8" fillId="10" borderId="1" xfId="2" applyFont="1" applyFill="1" applyBorder="1" applyAlignment="1">
      <alignment horizontal="center" vertical="center" wrapText="1"/>
    </xf>
  </cellXfs>
  <cellStyles count="4">
    <cellStyle name="Hipervínculo" xfId="1" builtinId="8"/>
    <cellStyle name="Normal" xfId="0" builtinId="0"/>
    <cellStyle name="Normal 2" xfId="3" xr:uid="{F73A6FED-14F1-46F7-AE67-DFEBF7A73324}"/>
    <cellStyle name="Normal 2 2" xfId="2" xr:uid="{00000000-0005-0000-0000-000002000000}"/>
  </cellStyles>
  <dxfs count="1412">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EC1CD3"/>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s>
  <tableStyles count="0" defaultTableStyle="TableStyleMedium2" defaultPivotStyle="PivotStyleLight16"/>
  <colors>
    <mruColors>
      <color rgb="FFEC1C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hyperlink" Target="#'Mapa de Riesgos'!A1"/></Relationships>
</file>

<file path=xl/drawings/_rels/drawing3.xml.rels><?xml version="1.0" encoding="UTF-8" standalone="yes"?>
<Relationships xmlns="http://schemas.openxmlformats.org/package/2006/relationships"><Relationship Id="rId1" Type="http://schemas.openxmlformats.org/officeDocument/2006/relationships/hyperlink" Target="#'Mapa de Riesgos'!A1"/></Relationships>
</file>

<file path=xl/drawings/_rels/drawing4.xml.rels><?xml version="1.0" encoding="UTF-8" standalone="yes"?>
<Relationships xmlns="http://schemas.openxmlformats.org/package/2006/relationships"><Relationship Id="rId1" Type="http://schemas.openxmlformats.org/officeDocument/2006/relationships/hyperlink" Target="#'Mapa de Riesgos'!A1"/></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Mapa de Riesgos'!A1"/><Relationship Id="rId1" Type="http://schemas.openxmlformats.org/officeDocument/2006/relationships/image" Target="../media/image2.emf"/><Relationship Id="rId5" Type="http://schemas.openxmlformats.org/officeDocument/2006/relationships/image" Target="../media/image5.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Mapa de Riesgos'!A1"/><Relationship Id="rId5" Type="http://schemas.openxmlformats.org/officeDocument/2006/relationships/image" Target="../media/image9.png"/><Relationship Id="rId4"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hyperlink" Target="#'Mapa de Riesgos'!A1"/></Relationships>
</file>

<file path=xl/drawings/_rels/drawing8.xml.rels><?xml version="1.0" encoding="UTF-8" standalone="yes"?>
<Relationships xmlns="http://schemas.openxmlformats.org/package/2006/relationships"><Relationship Id="rId2" Type="http://schemas.openxmlformats.org/officeDocument/2006/relationships/hyperlink" Target="#'Mapa de Riesgos'!A1"/><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2</xdr:col>
      <xdr:colOff>2309811</xdr:colOff>
      <xdr:row>0</xdr:row>
      <xdr:rowOff>47625</xdr:rowOff>
    </xdr:from>
    <xdr:to>
      <xdr:col>2</xdr:col>
      <xdr:colOff>4000499</xdr:colOff>
      <xdr:row>3</xdr:row>
      <xdr:rowOff>435439</xdr:rowOff>
    </xdr:to>
    <xdr:pic>
      <xdr:nvPicPr>
        <xdr:cNvPr id="3" name="Imagen 2" descr="Logotipo&#10;&#10;Descripción generada automáticamente">
          <a:extLst>
            <a:ext uri="{FF2B5EF4-FFF2-40B4-BE49-F238E27FC236}">
              <a16:creationId xmlns:a16="http://schemas.microsoft.com/office/drawing/2014/main" id="{5C7B8B39-087B-49B2-8A4C-CA14C0386FE4}"/>
            </a:ext>
          </a:extLst>
        </xdr:cNvPr>
        <xdr:cNvPicPr>
          <a:picLocks noChangeAspect="1"/>
        </xdr:cNvPicPr>
      </xdr:nvPicPr>
      <xdr:blipFill>
        <a:blip xmlns:r="http://schemas.openxmlformats.org/officeDocument/2006/relationships" r:embed="rId1"/>
        <a:stretch>
          <a:fillRect/>
        </a:stretch>
      </xdr:blipFill>
      <xdr:spPr>
        <a:xfrm>
          <a:off x="4714874" y="47625"/>
          <a:ext cx="1690688" cy="13879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5</xdr:row>
      <xdr:rowOff>0</xdr:rowOff>
    </xdr:from>
    <xdr:to>
      <xdr:col>5</xdr:col>
      <xdr:colOff>571500</xdr:colOff>
      <xdr:row>7</xdr:row>
      <xdr:rowOff>57150</xdr:rowOff>
    </xdr:to>
    <xdr:sp macro="" textlink="">
      <xdr:nvSpPr>
        <xdr:cNvPr id="3" name="Flecha: a la derecha 2">
          <a:hlinkClick xmlns:r="http://schemas.openxmlformats.org/officeDocument/2006/relationships" r:id="rId1"/>
          <a:extLst>
            <a:ext uri="{FF2B5EF4-FFF2-40B4-BE49-F238E27FC236}">
              <a16:creationId xmlns:a16="http://schemas.microsoft.com/office/drawing/2014/main" id="{B441B3D9-B59B-47B2-B72F-2B66368740FE}"/>
            </a:ext>
          </a:extLst>
        </xdr:cNvPr>
        <xdr:cNvSpPr/>
      </xdr:nvSpPr>
      <xdr:spPr>
        <a:xfrm>
          <a:off x="5581650" y="2686050"/>
          <a:ext cx="1333500" cy="819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Volver a Tabla</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476250</xdr:colOff>
      <xdr:row>5</xdr:row>
      <xdr:rowOff>142875</xdr:rowOff>
    </xdr:from>
    <xdr:to>
      <xdr:col>6</xdr:col>
      <xdr:colOff>285750</xdr:colOff>
      <xdr:row>6</xdr:row>
      <xdr:rowOff>447675</xdr:rowOff>
    </xdr:to>
    <xdr:sp macro="" textlink="">
      <xdr:nvSpPr>
        <xdr:cNvPr id="3" name="Flecha: a la derecha 2">
          <a:hlinkClick xmlns:r="http://schemas.openxmlformats.org/officeDocument/2006/relationships" r:id="rId1"/>
          <a:extLst>
            <a:ext uri="{FF2B5EF4-FFF2-40B4-BE49-F238E27FC236}">
              <a16:creationId xmlns:a16="http://schemas.microsoft.com/office/drawing/2014/main" id="{E2F6B3CD-0082-4FB2-B29D-4A0FEFD73FEE}"/>
            </a:ext>
          </a:extLst>
        </xdr:cNvPr>
        <xdr:cNvSpPr/>
      </xdr:nvSpPr>
      <xdr:spPr>
        <a:xfrm>
          <a:off x="8743950" y="2914650"/>
          <a:ext cx="1333500" cy="10001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Volver a Tabla</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523875</xdr:colOff>
      <xdr:row>1</xdr:row>
      <xdr:rowOff>28575</xdr:rowOff>
    </xdr:from>
    <xdr:to>
      <xdr:col>0</xdr:col>
      <xdr:colOff>533400</xdr:colOff>
      <xdr:row>5</xdr:row>
      <xdr:rowOff>247650</xdr:rowOff>
    </xdr:to>
    <xdr:cxnSp macro="">
      <xdr:nvCxnSpPr>
        <xdr:cNvPr id="2" name="Conector recto de flecha 1">
          <a:extLst>
            <a:ext uri="{FF2B5EF4-FFF2-40B4-BE49-F238E27FC236}">
              <a16:creationId xmlns:a16="http://schemas.microsoft.com/office/drawing/2014/main" id="{25A939A8-6EA9-4C44-955C-F7EAD05E045A}"/>
            </a:ext>
          </a:extLst>
        </xdr:cNvPr>
        <xdr:cNvCxnSpPr/>
      </xdr:nvCxnSpPr>
      <xdr:spPr>
        <a:xfrm flipV="1">
          <a:off x="523875" y="219075"/>
          <a:ext cx="9525" cy="3981450"/>
        </a:xfrm>
        <a:prstGeom prst="straightConnector1">
          <a:avLst/>
        </a:prstGeom>
        <a:ln w="317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119062</xdr:colOff>
      <xdr:row>1</xdr:row>
      <xdr:rowOff>185737</xdr:rowOff>
    </xdr:from>
    <xdr:to>
      <xdr:col>0</xdr:col>
      <xdr:colOff>452437</xdr:colOff>
      <xdr:row>5</xdr:row>
      <xdr:rowOff>14288</xdr:rowOff>
    </xdr:to>
    <xdr:sp macro="" textlink="">
      <xdr:nvSpPr>
        <xdr:cNvPr id="3" name="CuadroTexto 2">
          <a:extLst>
            <a:ext uri="{FF2B5EF4-FFF2-40B4-BE49-F238E27FC236}">
              <a16:creationId xmlns:a16="http://schemas.microsoft.com/office/drawing/2014/main" id="{A590FF33-FA7E-4501-8FB2-18C1494E1DE8}"/>
            </a:ext>
          </a:extLst>
        </xdr:cNvPr>
        <xdr:cNvSpPr txBox="1"/>
      </xdr:nvSpPr>
      <xdr:spPr>
        <a:xfrm rot="16200000">
          <a:off x="-1509713" y="2005012"/>
          <a:ext cx="3590926"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t>Probabilidad</a:t>
          </a:r>
        </a:p>
      </xdr:txBody>
    </xdr:sp>
    <xdr:clientData/>
  </xdr:twoCellAnchor>
  <xdr:twoCellAnchor>
    <xdr:from>
      <xdr:col>1</xdr:col>
      <xdr:colOff>885423</xdr:colOff>
      <xdr:row>0</xdr:row>
      <xdr:rowOff>180975</xdr:rowOff>
    </xdr:from>
    <xdr:to>
      <xdr:col>2</xdr:col>
      <xdr:colOff>1</xdr:colOff>
      <xdr:row>6</xdr:row>
      <xdr:rowOff>0</xdr:rowOff>
    </xdr:to>
    <xdr:cxnSp macro="">
      <xdr:nvCxnSpPr>
        <xdr:cNvPr id="4" name="Conector recto 3">
          <a:extLst>
            <a:ext uri="{FF2B5EF4-FFF2-40B4-BE49-F238E27FC236}">
              <a16:creationId xmlns:a16="http://schemas.microsoft.com/office/drawing/2014/main" id="{D8266E6A-B1A4-47B1-B71E-5D506BA28344}"/>
            </a:ext>
          </a:extLst>
        </xdr:cNvPr>
        <xdr:cNvCxnSpPr/>
      </xdr:nvCxnSpPr>
      <xdr:spPr>
        <a:xfrm flipH="1">
          <a:off x="1647423" y="180975"/>
          <a:ext cx="9928" cy="4933950"/>
        </a:xfrm>
        <a:prstGeom prst="line">
          <a:avLst/>
        </a:prstGeom>
        <a:ln w="317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877420</xdr:colOff>
      <xdr:row>6</xdr:row>
      <xdr:rowOff>3674</xdr:rowOff>
    </xdr:from>
    <xdr:to>
      <xdr:col>6</xdr:col>
      <xdr:colOff>937846</xdr:colOff>
      <xdr:row>6</xdr:row>
      <xdr:rowOff>14654</xdr:rowOff>
    </xdr:to>
    <xdr:cxnSp macro="">
      <xdr:nvCxnSpPr>
        <xdr:cNvPr id="5" name="Conector recto 4">
          <a:extLst>
            <a:ext uri="{FF2B5EF4-FFF2-40B4-BE49-F238E27FC236}">
              <a16:creationId xmlns:a16="http://schemas.microsoft.com/office/drawing/2014/main" id="{8E7C0BFA-52FE-40D7-927B-9D7332E6C036}"/>
            </a:ext>
          </a:extLst>
        </xdr:cNvPr>
        <xdr:cNvCxnSpPr/>
      </xdr:nvCxnSpPr>
      <xdr:spPr>
        <a:xfrm>
          <a:off x="1639420" y="5118599"/>
          <a:ext cx="4356201" cy="10980"/>
        </a:xfrm>
        <a:prstGeom prst="line">
          <a:avLst/>
        </a:prstGeom>
        <a:ln w="317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142875</xdr:colOff>
      <xdr:row>8</xdr:row>
      <xdr:rowOff>133350</xdr:rowOff>
    </xdr:from>
    <xdr:to>
      <xdr:col>6</xdr:col>
      <xdr:colOff>590550</xdr:colOff>
      <xdr:row>8</xdr:row>
      <xdr:rowOff>133350</xdr:rowOff>
    </xdr:to>
    <xdr:cxnSp macro="">
      <xdr:nvCxnSpPr>
        <xdr:cNvPr id="6" name="Conector recto de flecha 5">
          <a:extLst>
            <a:ext uri="{FF2B5EF4-FFF2-40B4-BE49-F238E27FC236}">
              <a16:creationId xmlns:a16="http://schemas.microsoft.com/office/drawing/2014/main" id="{82086DDA-8FEC-45FD-BE79-3485F03FECFA}"/>
            </a:ext>
          </a:extLst>
        </xdr:cNvPr>
        <xdr:cNvCxnSpPr/>
      </xdr:nvCxnSpPr>
      <xdr:spPr>
        <a:xfrm>
          <a:off x="1800225" y="5829300"/>
          <a:ext cx="3848100" cy="0"/>
        </a:xfrm>
        <a:prstGeom prst="straightConnector1">
          <a:avLst/>
        </a:prstGeom>
        <a:ln w="317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552449</xdr:colOff>
      <xdr:row>9</xdr:row>
      <xdr:rowOff>38100</xdr:rowOff>
    </xdr:from>
    <xdr:to>
      <xdr:col>4</xdr:col>
      <xdr:colOff>723900</xdr:colOff>
      <xdr:row>10</xdr:row>
      <xdr:rowOff>180975</xdr:rowOff>
    </xdr:to>
    <xdr:sp macro="" textlink="">
      <xdr:nvSpPr>
        <xdr:cNvPr id="7" name="CuadroTexto 6">
          <a:extLst>
            <a:ext uri="{FF2B5EF4-FFF2-40B4-BE49-F238E27FC236}">
              <a16:creationId xmlns:a16="http://schemas.microsoft.com/office/drawing/2014/main" id="{02D716C2-B2B9-4017-A3F5-80CFA8DA866E}"/>
            </a:ext>
          </a:extLst>
        </xdr:cNvPr>
        <xdr:cNvSpPr txBox="1"/>
      </xdr:nvSpPr>
      <xdr:spPr>
        <a:xfrm>
          <a:off x="3324224" y="5924550"/>
          <a:ext cx="933451"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t>Impacto</a:t>
          </a:r>
        </a:p>
      </xdr:txBody>
    </xdr:sp>
    <xdr:clientData/>
  </xdr:twoCellAnchor>
  <xdr:twoCellAnchor>
    <xdr:from>
      <xdr:col>8</xdr:col>
      <xdr:colOff>80108</xdr:colOff>
      <xdr:row>4</xdr:row>
      <xdr:rowOff>642572</xdr:rowOff>
    </xdr:from>
    <xdr:to>
      <xdr:col>9</xdr:col>
      <xdr:colOff>655759</xdr:colOff>
      <xdr:row>5</xdr:row>
      <xdr:rowOff>643549</xdr:rowOff>
    </xdr:to>
    <xdr:sp macro="" textlink="">
      <xdr:nvSpPr>
        <xdr:cNvPr id="9" name="Flecha: a la derecha 8">
          <a:hlinkClick xmlns:r="http://schemas.openxmlformats.org/officeDocument/2006/relationships" r:id="rId1"/>
          <a:extLst>
            <a:ext uri="{FF2B5EF4-FFF2-40B4-BE49-F238E27FC236}">
              <a16:creationId xmlns:a16="http://schemas.microsoft.com/office/drawing/2014/main" id="{4C923725-12E8-43CE-8DBE-3834B9C20EE9}"/>
            </a:ext>
          </a:extLst>
        </xdr:cNvPr>
        <xdr:cNvSpPr/>
      </xdr:nvSpPr>
      <xdr:spPr>
        <a:xfrm>
          <a:off x="6820877" y="3243630"/>
          <a:ext cx="1332767" cy="83136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Volver a Tabla</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57150</xdr:rowOff>
    </xdr:from>
    <xdr:to>
      <xdr:col>23</xdr:col>
      <xdr:colOff>638175</xdr:colOff>
      <xdr:row>49</xdr:row>
      <xdr:rowOff>95250</xdr:rowOff>
    </xdr:to>
    <xdr:pic>
      <xdr:nvPicPr>
        <xdr:cNvPr id="2" name="Imagen 1">
          <a:extLst>
            <a:ext uri="{FF2B5EF4-FFF2-40B4-BE49-F238E27FC236}">
              <a16:creationId xmlns:a16="http://schemas.microsoft.com/office/drawing/2014/main" id="{845E0168-4453-4AB9-8AC7-6DEB4EFF68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
          <a:ext cx="18164175" cy="937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180975</xdr:colOff>
      <xdr:row>20</xdr:row>
      <xdr:rowOff>19050</xdr:rowOff>
    </xdr:from>
    <xdr:to>
      <xdr:col>11</xdr:col>
      <xdr:colOff>752475</xdr:colOff>
      <xdr:row>24</xdr:row>
      <xdr:rowOff>76200</xdr:rowOff>
    </xdr:to>
    <xdr:sp macro="" textlink="">
      <xdr:nvSpPr>
        <xdr:cNvPr id="6" name="Flecha: a la derecha 5">
          <a:hlinkClick xmlns:r="http://schemas.openxmlformats.org/officeDocument/2006/relationships" r:id="rId2"/>
          <a:extLst>
            <a:ext uri="{FF2B5EF4-FFF2-40B4-BE49-F238E27FC236}">
              <a16:creationId xmlns:a16="http://schemas.microsoft.com/office/drawing/2014/main" id="{43B86FE1-BF6B-435C-ADD5-26665E827CF3}"/>
            </a:ext>
          </a:extLst>
        </xdr:cNvPr>
        <xdr:cNvSpPr/>
      </xdr:nvSpPr>
      <xdr:spPr>
        <a:xfrm>
          <a:off x="7800975" y="3829050"/>
          <a:ext cx="1333500" cy="819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Volver a Tabla</a:t>
          </a:r>
        </a:p>
      </xdr:txBody>
    </xdr:sp>
    <xdr:clientData/>
  </xdr:twoCellAnchor>
  <xdr:twoCellAnchor editAs="oneCell">
    <xdr:from>
      <xdr:col>0</xdr:col>
      <xdr:colOff>276225</xdr:colOff>
      <xdr:row>16</xdr:row>
      <xdr:rowOff>95250</xdr:rowOff>
    </xdr:from>
    <xdr:to>
      <xdr:col>9</xdr:col>
      <xdr:colOff>103939</xdr:colOff>
      <xdr:row>27</xdr:row>
      <xdr:rowOff>56893</xdr:rowOff>
    </xdr:to>
    <xdr:pic>
      <xdr:nvPicPr>
        <xdr:cNvPr id="8" name="Imagen 7">
          <a:extLst>
            <a:ext uri="{FF2B5EF4-FFF2-40B4-BE49-F238E27FC236}">
              <a16:creationId xmlns:a16="http://schemas.microsoft.com/office/drawing/2014/main" id="{CEC338D7-ABED-4AB5-AC12-C7CF26F1EBC7}"/>
            </a:ext>
          </a:extLst>
        </xdr:cNvPr>
        <xdr:cNvPicPr>
          <a:picLocks noChangeAspect="1"/>
        </xdr:cNvPicPr>
      </xdr:nvPicPr>
      <xdr:blipFill>
        <a:blip xmlns:r="http://schemas.openxmlformats.org/officeDocument/2006/relationships" r:embed="rId3"/>
        <a:stretch>
          <a:fillRect/>
        </a:stretch>
      </xdr:blipFill>
      <xdr:spPr>
        <a:xfrm>
          <a:off x="276225" y="3143250"/>
          <a:ext cx="6685714" cy="2057143"/>
        </a:xfrm>
        <a:prstGeom prst="rect">
          <a:avLst/>
        </a:prstGeom>
      </xdr:spPr>
    </xdr:pic>
    <xdr:clientData/>
  </xdr:twoCellAnchor>
  <xdr:twoCellAnchor editAs="oneCell">
    <xdr:from>
      <xdr:col>0</xdr:col>
      <xdr:colOff>295275</xdr:colOff>
      <xdr:row>30</xdr:row>
      <xdr:rowOff>95249</xdr:rowOff>
    </xdr:from>
    <xdr:to>
      <xdr:col>9</xdr:col>
      <xdr:colOff>75370</xdr:colOff>
      <xdr:row>44</xdr:row>
      <xdr:rowOff>104774</xdr:rowOff>
    </xdr:to>
    <xdr:pic>
      <xdr:nvPicPr>
        <xdr:cNvPr id="9" name="Imagen 8">
          <a:extLst>
            <a:ext uri="{FF2B5EF4-FFF2-40B4-BE49-F238E27FC236}">
              <a16:creationId xmlns:a16="http://schemas.microsoft.com/office/drawing/2014/main" id="{5AE1BDC6-D989-4062-9F6E-38A705491E8C}"/>
            </a:ext>
          </a:extLst>
        </xdr:cNvPr>
        <xdr:cNvPicPr>
          <a:picLocks noChangeAspect="1"/>
        </xdr:cNvPicPr>
      </xdr:nvPicPr>
      <xdr:blipFill>
        <a:blip xmlns:r="http://schemas.openxmlformats.org/officeDocument/2006/relationships" r:embed="rId4"/>
        <a:stretch>
          <a:fillRect/>
        </a:stretch>
      </xdr:blipFill>
      <xdr:spPr>
        <a:xfrm>
          <a:off x="295275" y="5810249"/>
          <a:ext cx="6638095" cy="2676525"/>
        </a:xfrm>
        <a:prstGeom prst="rect">
          <a:avLst/>
        </a:prstGeom>
      </xdr:spPr>
    </xdr:pic>
    <xdr:clientData/>
  </xdr:twoCellAnchor>
  <xdr:twoCellAnchor editAs="oneCell">
    <xdr:from>
      <xdr:col>0</xdr:col>
      <xdr:colOff>742950</xdr:colOff>
      <xdr:row>0</xdr:row>
      <xdr:rowOff>104775</xdr:rowOff>
    </xdr:from>
    <xdr:to>
      <xdr:col>8</xdr:col>
      <xdr:colOff>742188</xdr:colOff>
      <xdr:row>17</xdr:row>
      <xdr:rowOff>113894</xdr:rowOff>
    </xdr:to>
    <xdr:pic>
      <xdr:nvPicPr>
        <xdr:cNvPr id="3" name="Imagen 2">
          <a:extLst>
            <a:ext uri="{FF2B5EF4-FFF2-40B4-BE49-F238E27FC236}">
              <a16:creationId xmlns:a16="http://schemas.microsoft.com/office/drawing/2014/main" id="{9CA5B5FB-17B3-4F86-9A0E-7ABF9BBD0FA6}"/>
            </a:ext>
          </a:extLst>
        </xdr:cNvPr>
        <xdr:cNvPicPr>
          <a:picLocks noChangeAspect="1"/>
        </xdr:cNvPicPr>
      </xdr:nvPicPr>
      <xdr:blipFill>
        <a:blip xmlns:r="http://schemas.openxmlformats.org/officeDocument/2006/relationships" r:embed="rId5"/>
        <a:stretch>
          <a:fillRect/>
        </a:stretch>
      </xdr:blipFill>
      <xdr:spPr>
        <a:xfrm>
          <a:off x="742950" y="104775"/>
          <a:ext cx="6095238" cy="32476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xdr:colOff>
      <xdr:row>0</xdr:row>
      <xdr:rowOff>152400</xdr:rowOff>
    </xdr:from>
    <xdr:to>
      <xdr:col>0</xdr:col>
      <xdr:colOff>419100</xdr:colOff>
      <xdr:row>2</xdr:row>
      <xdr:rowOff>123825</xdr:rowOff>
    </xdr:to>
    <xdr:sp macro="" textlink="">
      <xdr:nvSpPr>
        <xdr:cNvPr id="6" name="Elipse 5">
          <a:extLst>
            <a:ext uri="{FF2B5EF4-FFF2-40B4-BE49-F238E27FC236}">
              <a16:creationId xmlns:a16="http://schemas.microsoft.com/office/drawing/2014/main" id="{2CE13D8B-7029-43FB-95F9-0D2E24F6DEEE}"/>
            </a:ext>
          </a:extLst>
        </xdr:cNvPr>
        <xdr:cNvSpPr/>
      </xdr:nvSpPr>
      <xdr:spPr>
        <a:xfrm>
          <a:off x="66675" y="152400"/>
          <a:ext cx="352425" cy="3524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1</a:t>
          </a:r>
        </a:p>
      </xdr:txBody>
    </xdr:sp>
    <xdr:clientData/>
  </xdr:twoCellAnchor>
  <xdr:twoCellAnchor>
    <xdr:from>
      <xdr:col>9</xdr:col>
      <xdr:colOff>514350</xdr:colOff>
      <xdr:row>0</xdr:row>
      <xdr:rowOff>180975</xdr:rowOff>
    </xdr:from>
    <xdr:to>
      <xdr:col>10</xdr:col>
      <xdr:colOff>104775</xdr:colOff>
      <xdr:row>2</xdr:row>
      <xdr:rowOff>152400</xdr:rowOff>
    </xdr:to>
    <xdr:sp macro="" textlink="">
      <xdr:nvSpPr>
        <xdr:cNvPr id="7" name="Elipse 6">
          <a:extLst>
            <a:ext uri="{FF2B5EF4-FFF2-40B4-BE49-F238E27FC236}">
              <a16:creationId xmlns:a16="http://schemas.microsoft.com/office/drawing/2014/main" id="{5312BBA0-0F66-4573-9B46-DDE9A28BAF9E}"/>
            </a:ext>
          </a:extLst>
        </xdr:cNvPr>
        <xdr:cNvSpPr/>
      </xdr:nvSpPr>
      <xdr:spPr>
        <a:xfrm>
          <a:off x="7372350" y="180975"/>
          <a:ext cx="352425" cy="3524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2</a:t>
          </a:r>
        </a:p>
      </xdr:txBody>
    </xdr:sp>
    <xdr:clientData/>
  </xdr:twoCellAnchor>
  <xdr:twoCellAnchor>
    <xdr:from>
      <xdr:col>10</xdr:col>
      <xdr:colOff>552450</xdr:colOff>
      <xdr:row>29</xdr:row>
      <xdr:rowOff>95250</xdr:rowOff>
    </xdr:from>
    <xdr:to>
      <xdr:col>12</xdr:col>
      <xdr:colOff>361950</xdr:colOff>
      <xdr:row>33</xdr:row>
      <xdr:rowOff>152400</xdr:rowOff>
    </xdr:to>
    <xdr:sp macro="" textlink="">
      <xdr:nvSpPr>
        <xdr:cNvPr id="9" name="Flecha: a la derecha 8">
          <a:hlinkClick xmlns:r="http://schemas.openxmlformats.org/officeDocument/2006/relationships" r:id="rId1"/>
          <a:extLst>
            <a:ext uri="{FF2B5EF4-FFF2-40B4-BE49-F238E27FC236}">
              <a16:creationId xmlns:a16="http://schemas.microsoft.com/office/drawing/2014/main" id="{EFFA9015-A92C-4045-8CBC-C28E5B7B3EC6}"/>
            </a:ext>
          </a:extLst>
        </xdr:cNvPr>
        <xdr:cNvSpPr/>
      </xdr:nvSpPr>
      <xdr:spPr>
        <a:xfrm>
          <a:off x="8172450" y="5619750"/>
          <a:ext cx="1333500" cy="819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Volver a Tabla</a:t>
          </a:r>
        </a:p>
      </xdr:txBody>
    </xdr:sp>
    <xdr:clientData/>
  </xdr:twoCellAnchor>
  <xdr:twoCellAnchor editAs="oneCell">
    <xdr:from>
      <xdr:col>0</xdr:col>
      <xdr:colOff>590551</xdr:colOff>
      <xdr:row>0</xdr:row>
      <xdr:rowOff>152400</xdr:rowOff>
    </xdr:from>
    <xdr:to>
      <xdr:col>9</xdr:col>
      <xdr:colOff>180959</xdr:colOff>
      <xdr:row>21</xdr:row>
      <xdr:rowOff>66675</xdr:rowOff>
    </xdr:to>
    <xdr:pic>
      <xdr:nvPicPr>
        <xdr:cNvPr id="4" name="Imagen 3">
          <a:extLst>
            <a:ext uri="{FF2B5EF4-FFF2-40B4-BE49-F238E27FC236}">
              <a16:creationId xmlns:a16="http://schemas.microsoft.com/office/drawing/2014/main" id="{D23ED585-CF1C-449D-9875-26AEB2E2CE3B}"/>
            </a:ext>
          </a:extLst>
        </xdr:cNvPr>
        <xdr:cNvPicPr>
          <a:picLocks noChangeAspect="1"/>
        </xdr:cNvPicPr>
      </xdr:nvPicPr>
      <xdr:blipFill>
        <a:blip xmlns:r="http://schemas.openxmlformats.org/officeDocument/2006/relationships" r:embed="rId2"/>
        <a:stretch>
          <a:fillRect/>
        </a:stretch>
      </xdr:blipFill>
      <xdr:spPr>
        <a:xfrm>
          <a:off x="590551" y="152400"/>
          <a:ext cx="6448408" cy="3914775"/>
        </a:xfrm>
        <a:prstGeom prst="rect">
          <a:avLst/>
        </a:prstGeom>
      </xdr:spPr>
    </xdr:pic>
    <xdr:clientData/>
  </xdr:twoCellAnchor>
  <xdr:twoCellAnchor editAs="oneCell">
    <xdr:from>
      <xdr:col>10</xdr:col>
      <xdr:colOff>304800</xdr:colOff>
      <xdr:row>0</xdr:row>
      <xdr:rowOff>152400</xdr:rowOff>
    </xdr:from>
    <xdr:to>
      <xdr:col>16</xdr:col>
      <xdr:colOff>695325</xdr:colOff>
      <xdr:row>12</xdr:row>
      <xdr:rowOff>130182</xdr:rowOff>
    </xdr:to>
    <xdr:pic>
      <xdr:nvPicPr>
        <xdr:cNvPr id="10" name="Imagen 9">
          <a:extLst>
            <a:ext uri="{FF2B5EF4-FFF2-40B4-BE49-F238E27FC236}">
              <a16:creationId xmlns:a16="http://schemas.microsoft.com/office/drawing/2014/main" id="{B37D4C20-F5EE-4E20-AE02-F6F94B4053E7}"/>
            </a:ext>
          </a:extLst>
        </xdr:cNvPr>
        <xdr:cNvPicPr>
          <a:picLocks noChangeAspect="1"/>
        </xdr:cNvPicPr>
      </xdr:nvPicPr>
      <xdr:blipFill>
        <a:blip xmlns:r="http://schemas.openxmlformats.org/officeDocument/2006/relationships" r:embed="rId3"/>
        <a:stretch>
          <a:fillRect/>
        </a:stretch>
      </xdr:blipFill>
      <xdr:spPr>
        <a:xfrm>
          <a:off x="7924800" y="152400"/>
          <a:ext cx="4962525" cy="2263782"/>
        </a:xfrm>
        <a:prstGeom prst="rect">
          <a:avLst/>
        </a:prstGeom>
      </xdr:spPr>
    </xdr:pic>
    <xdr:clientData/>
  </xdr:twoCellAnchor>
  <xdr:twoCellAnchor>
    <xdr:from>
      <xdr:col>0</xdr:col>
      <xdr:colOff>161925</xdr:colOff>
      <xdr:row>24</xdr:row>
      <xdr:rowOff>171450</xdr:rowOff>
    </xdr:from>
    <xdr:to>
      <xdr:col>0</xdr:col>
      <xdr:colOff>514350</xdr:colOff>
      <xdr:row>26</xdr:row>
      <xdr:rowOff>142875</xdr:rowOff>
    </xdr:to>
    <xdr:sp macro="" textlink="">
      <xdr:nvSpPr>
        <xdr:cNvPr id="11" name="Elipse 10">
          <a:extLst>
            <a:ext uri="{FF2B5EF4-FFF2-40B4-BE49-F238E27FC236}">
              <a16:creationId xmlns:a16="http://schemas.microsoft.com/office/drawing/2014/main" id="{CD1BAD6D-ED2E-4D3B-A6E2-FCD2CEFF4536}"/>
            </a:ext>
          </a:extLst>
        </xdr:cNvPr>
        <xdr:cNvSpPr/>
      </xdr:nvSpPr>
      <xdr:spPr>
        <a:xfrm>
          <a:off x="161925" y="4743450"/>
          <a:ext cx="352425" cy="3524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3</a:t>
          </a:r>
        </a:p>
      </xdr:txBody>
    </xdr:sp>
    <xdr:clientData/>
  </xdr:twoCellAnchor>
  <xdr:twoCellAnchor editAs="oneCell">
    <xdr:from>
      <xdr:col>10</xdr:col>
      <xdr:colOff>276225</xdr:colOff>
      <xdr:row>13</xdr:row>
      <xdr:rowOff>28575</xdr:rowOff>
    </xdr:from>
    <xdr:to>
      <xdr:col>16</xdr:col>
      <xdr:colOff>752475</xdr:colOff>
      <xdr:row>23</xdr:row>
      <xdr:rowOff>117888</xdr:rowOff>
    </xdr:to>
    <xdr:pic>
      <xdr:nvPicPr>
        <xdr:cNvPr id="12" name="Imagen 11">
          <a:extLst>
            <a:ext uri="{FF2B5EF4-FFF2-40B4-BE49-F238E27FC236}">
              <a16:creationId xmlns:a16="http://schemas.microsoft.com/office/drawing/2014/main" id="{78BA7DA3-C1FB-4E30-823C-E14A6C1F7AC1}"/>
            </a:ext>
          </a:extLst>
        </xdr:cNvPr>
        <xdr:cNvPicPr>
          <a:picLocks noChangeAspect="1"/>
        </xdr:cNvPicPr>
      </xdr:nvPicPr>
      <xdr:blipFill>
        <a:blip xmlns:r="http://schemas.openxmlformats.org/officeDocument/2006/relationships" r:embed="rId4"/>
        <a:stretch>
          <a:fillRect/>
        </a:stretch>
      </xdr:blipFill>
      <xdr:spPr>
        <a:xfrm>
          <a:off x="7896225" y="2505075"/>
          <a:ext cx="5048250" cy="1994313"/>
        </a:xfrm>
        <a:prstGeom prst="rect">
          <a:avLst/>
        </a:prstGeom>
      </xdr:spPr>
    </xdr:pic>
    <xdr:clientData/>
  </xdr:twoCellAnchor>
  <xdr:twoCellAnchor editAs="oneCell">
    <xdr:from>
      <xdr:col>1</xdr:col>
      <xdr:colOff>0</xdr:colOff>
      <xdr:row>25</xdr:row>
      <xdr:rowOff>1</xdr:rowOff>
    </xdr:from>
    <xdr:to>
      <xdr:col>9</xdr:col>
      <xdr:colOff>581147</xdr:colOff>
      <xdr:row>42</xdr:row>
      <xdr:rowOff>85725</xdr:rowOff>
    </xdr:to>
    <xdr:pic>
      <xdr:nvPicPr>
        <xdr:cNvPr id="13" name="Imagen 12">
          <a:extLst>
            <a:ext uri="{FF2B5EF4-FFF2-40B4-BE49-F238E27FC236}">
              <a16:creationId xmlns:a16="http://schemas.microsoft.com/office/drawing/2014/main" id="{4F31F13A-CDB5-422D-B06E-CE601FD805EB}"/>
            </a:ext>
          </a:extLst>
        </xdr:cNvPr>
        <xdr:cNvPicPr>
          <a:picLocks noChangeAspect="1"/>
        </xdr:cNvPicPr>
      </xdr:nvPicPr>
      <xdr:blipFill>
        <a:blip xmlns:r="http://schemas.openxmlformats.org/officeDocument/2006/relationships" r:embed="rId5"/>
        <a:stretch>
          <a:fillRect/>
        </a:stretch>
      </xdr:blipFill>
      <xdr:spPr>
        <a:xfrm>
          <a:off x="762000" y="4762501"/>
          <a:ext cx="6677147" cy="33242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438150</xdr:colOff>
      <xdr:row>6</xdr:row>
      <xdr:rowOff>104775</xdr:rowOff>
    </xdr:from>
    <xdr:to>
      <xdr:col>4</xdr:col>
      <xdr:colOff>247650</xdr:colOff>
      <xdr:row>8</xdr:row>
      <xdr:rowOff>142875</xdr:rowOff>
    </xdr:to>
    <xdr:sp macro="" textlink="">
      <xdr:nvSpPr>
        <xdr:cNvPr id="2" name="Flecha: a la derecha 1">
          <a:hlinkClick xmlns:r="http://schemas.openxmlformats.org/officeDocument/2006/relationships" r:id="rId1"/>
          <a:extLst>
            <a:ext uri="{FF2B5EF4-FFF2-40B4-BE49-F238E27FC236}">
              <a16:creationId xmlns:a16="http://schemas.microsoft.com/office/drawing/2014/main" id="{007FE4C1-44EE-447F-B11B-553030C962EE}"/>
            </a:ext>
          </a:extLst>
        </xdr:cNvPr>
        <xdr:cNvSpPr/>
      </xdr:nvSpPr>
      <xdr:spPr>
        <a:xfrm>
          <a:off x="6086475" y="1952625"/>
          <a:ext cx="1333500" cy="819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Volver a Tabla</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371475</xdr:colOff>
      <xdr:row>0</xdr:row>
      <xdr:rowOff>180975</xdr:rowOff>
    </xdr:from>
    <xdr:to>
      <xdr:col>8</xdr:col>
      <xdr:colOff>180237</xdr:colOff>
      <xdr:row>26</xdr:row>
      <xdr:rowOff>47023</xdr:rowOff>
    </xdr:to>
    <xdr:pic>
      <xdr:nvPicPr>
        <xdr:cNvPr id="2" name="Imagen 1">
          <a:extLst>
            <a:ext uri="{FF2B5EF4-FFF2-40B4-BE49-F238E27FC236}">
              <a16:creationId xmlns:a16="http://schemas.microsoft.com/office/drawing/2014/main" id="{6808A9CB-DF36-4AD3-A6D2-21819EC03504}"/>
            </a:ext>
          </a:extLst>
        </xdr:cNvPr>
        <xdr:cNvPicPr>
          <a:picLocks noChangeAspect="1"/>
        </xdr:cNvPicPr>
      </xdr:nvPicPr>
      <xdr:blipFill>
        <a:blip xmlns:r="http://schemas.openxmlformats.org/officeDocument/2006/relationships" r:embed="rId1"/>
        <a:stretch>
          <a:fillRect/>
        </a:stretch>
      </xdr:blipFill>
      <xdr:spPr>
        <a:xfrm>
          <a:off x="371475" y="180975"/>
          <a:ext cx="5904762" cy="4819048"/>
        </a:xfrm>
        <a:prstGeom prst="rect">
          <a:avLst/>
        </a:prstGeom>
      </xdr:spPr>
    </xdr:pic>
    <xdr:clientData/>
  </xdr:twoCellAnchor>
  <xdr:twoCellAnchor>
    <xdr:from>
      <xdr:col>9</xdr:col>
      <xdr:colOff>352425</xdr:colOff>
      <xdr:row>9</xdr:row>
      <xdr:rowOff>57150</xdr:rowOff>
    </xdr:from>
    <xdr:to>
      <xdr:col>11</xdr:col>
      <xdr:colOff>161925</xdr:colOff>
      <xdr:row>13</xdr:row>
      <xdr:rowOff>114300</xdr:rowOff>
    </xdr:to>
    <xdr:sp macro="" textlink="">
      <xdr:nvSpPr>
        <xdr:cNvPr id="3" name="Flecha: a la derecha 2">
          <a:hlinkClick xmlns:r="http://schemas.openxmlformats.org/officeDocument/2006/relationships" r:id="rId2"/>
          <a:extLst>
            <a:ext uri="{FF2B5EF4-FFF2-40B4-BE49-F238E27FC236}">
              <a16:creationId xmlns:a16="http://schemas.microsoft.com/office/drawing/2014/main" id="{9E052964-86E2-4100-816D-25B6BD37B052}"/>
            </a:ext>
          </a:extLst>
        </xdr:cNvPr>
        <xdr:cNvSpPr/>
      </xdr:nvSpPr>
      <xdr:spPr>
        <a:xfrm>
          <a:off x="7210425" y="1771650"/>
          <a:ext cx="1333500" cy="819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Volver a Tabla</a:t>
          </a:r>
        </a:p>
      </xdr:txBody>
    </xdr:sp>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V565"/>
  <sheetViews>
    <sheetView tabSelected="1" topLeftCell="B1" zoomScale="75" zoomScaleNormal="75" workbookViewId="0">
      <selection activeCell="O108" sqref="O108:O110"/>
    </sheetView>
  </sheetViews>
  <sheetFormatPr baseColWidth="10" defaultColWidth="11.453125" defaultRowHeight="23.5" x14ac:dyDescent="0.35"/>
  <cols>
    <col min="1" max="1" width="9.26953125" style="194" hidden="1" customWidth="1"/>
    <col min="2" max="2" width="38.26953125" style="195" customWidth="1"/>
    <col min="3" max="3" width="66.1796875" style="196" customWidth="1"/>
    <col min="4" max="4" width="70.26953125" style="197" customWidth="1"/>
    <col min="5" max="5" width="87.453125" style="197" customWidth="1"/>
    <col min="6" max="6" width="55.26953125" style="197" customWidth="1"/>
    <col min="7" max="7" width="51.7265625" style="197" customWidth="1"/>
    <col min="8" max="8" width="55.54296875" style="197" customWidth="1"/>
    <col min="9" max="9" width="40.7265625" style="194" customWidth="1"/>
    <col min="10" max="11" width="32.26953125" style="194" customWidth="1"/>
    <col min="12" max="12" width="37.26953125" style="194" customWidth="1"/>
    <col min="13" max="13" width="85.453125" style="207" customWidth="1"/>
    <col min="14" max="14" width="34.7265625" style="208" customWidth="1"/>
    <col min="15" max="15" width="58" style="208" customWidth="1"/>
    <col min="16" max="16" width="20.81640625" style="177" customWidth="1"/>
    <col min="17" max="17" width="17.453125" style="177" customWidth="1"/>
    <col min="18" max="18" width="17.453125" style="206" customWidth="1"/>
    <col min="19" max="20" width="13.7265625" style="177" customWidth="1"/>
    <col min="21" max="21" width="14.26953125" style="177" customWidth="1"/>
    <col min="22" max="22" width="14.54296875" style="177" customWidth="1"/>
    <col min="23" max="23" width="16.453125" style="177" customWidth="1"/>
    <col min="24" max="24" width="157.453125" style="209" customWidth="1"/>
    <col min="25" max="25" width="17.1796875" style="177" customWidth="1"/>
    <col min="26" max="26" width="15.26953125" style="177" customWidth="1"/>
    <col min="27" max="27" width="15.81640625" style="177" customWidth="1"/>
    <col min="28" max="28" width="17.81640625" style="177" customWidth="1"/>
    <col min="29" max="29" width="14.81640625" style="177" customWidth="1"/>
    <col min="30" max="30" width="15.26953125" style="177" customWidth="1"/>
    <col min="31" max="31" width="13.7265625" style="177" customWidth="1"/>
    <col min="32" max="32" width="19.54296875" style="177" hidden="1" customWidth="1"/>
    <col min="33" max="33" width="20.81640625" style="177" hidden="1" customWidth="1"/>
    <col min="34" max="34" width="22.54296875" style="177" hidden="1" customWidth="1"/>
    <col min="35" max="35" width="29.54296875" style="177" hidden="1" customWidth="1"/>
    <col min="36" max="36" width="13.7265625" style="177" customWidth="1"/>
    <col min="37" max="37" width="13.1796875" style="177" hidden="1" customWidth="1"/>
    <col min="38" max="38" width="16.26953125" style="177" hidden="1" customWidth="1"/>
    <col min="39" max="39" width="12.81640625" style="177" hidden="1" customWidth="1"/>
    <col min="40" max="40" width="9.81640625" style="177" hidden="1" customWidth="1"/>
    <col min="41" max="41" width="14.54296875" style="177" customWidth="1"/>
    <col min="42" max="42" width="39.453125" style="199" customWidth="1"/>
    <col min="43" max="43" width="74.26953125" style="199" customWidth="1"/>
    <col min="44" max="44" width="72.453125" style="200" customWidth="1"/>
    <col min="45" max="45" width="28.81640625" style="194" customWidth="1"/>
    <col min="46" max="46" width="34.54296875" style="194" customWidth="1"/>
    <col min="47" max="47" width="31.54296875" style="194" customWidth="1"/>
    <col min="48" max="48" width="59" style="198" customWidth="1"/>
    <col min="49" max="49" width="22" style="177" customWidth="1"/>
    <col min="50" max="16384" width="11.453125" style="177"/>
  </cols>
  <sheetData>
    <row r="1" spans="1:48" ht="26" x14ac:dyDescent="0.6">
      <c r="A1" s="393"/>
      <c r="B1" s="394"/>
      <c r="C1" s="394"/>
      <c r="D1" s="394"/>
      <c r="E1" s="397" t="s">
        <v>0</v>
      </c>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c r="AK1" s="398"/>
      <c r="AL1" s="398"/>
      <c r="AM1" s="398"/>
      <c r="AN1" s="398"/>
      <c r="AO1" s="398"/>
      <c r="AP1" s="398"/>
      <c r="AQ1" s="398"/>
      <c r="AR1" s="399"/>
      <c r="AS1" s="374" t="s">
        <v>1</v>
      </c>
      <c r="AT1" s="375"/>
      <c r="AU1" s="375"/>
      <c r="AV1" s="375"/>
    </row>
    <row r="2" spans="1:48" ht="26.25" customHeight="1" x14ac:dyDescent="0.6">
      <c r="A2" s="395"/>
      <c r="B2" s="396"/>
      <c r="C2" s="396"/>
      <c r="D2" s="396"/>
      <c r="E2" s="400" t="s">
        <v>2</v>
      </c>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2"/>
      <c r="AS2" s="376" t="s">
        <v>3</v>
      </c>
      <c r="AT2" s="377"/>
      <c r="AU2" s="377"/>
      <c r="AV2" s="377"/>
    </row>
    <row r="3" spans="1:48" ht="26" x14ac:dyDescent="0.6">
      <c r="A3" s="395"/>
      <c r="B3" s="396"/>
      <c r="C3" s="396"/>
      <c r="D3" s="396"/>
      <c r="E3" s="403" t="s">
        <v>4</v>
      </c>
      <c r="F3" s="404"/>
      <c r="G3" s="404"/>
      <c r="H3" s="404"/>
      <c r="I3" s="404"/>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c r="AO3" s="404"/>
      <c r="AP3" s="404"/>
      <c r="AQ3" s="404"/>
      <c r="AR3" s="405"/>
      <c r="AS3" s="376" t="s">
        <v>5</v>
      </c>
      <c r="AT3" s="377"/>
      <c r="AU3" s="377"/>
      <c r="AV3" s="377"/>
    </row>
    <row r="4" spans="1:48" ht="41.25" customHeight="1" x14ac:dyDescent="0.6">
      <c r="A4" s="395"/>
      <c r="B4" s="396"/>
      <c r="C4" s="396"/>
      <c r="D4" s="396"/>
      <c r="E4" s="179"/>
      <c r="F4" s="180"/>
      <c r="G4" s="180"/>
      <c r="H4" s="180"/>
      <c r="I4" s="181"/>
      <c r="J4" s="181"/>
      <c r="K4" s="181"/>
      <c r="L4" s="181"/>
      <c r="M4" s="181"/>
      <c r="N4" s="178"/>
      <c r="O4" s="178"/>
      <c r="P4" s="178"/>
      <c r="Q4" s="178"/>
      <c r="R4" s="182"/>
      <c r="S4" s="178"/>
      <c r="T4" s="178"/>
      <c r="U4" s="178"/>
      <c r="V4" s="178"/>
      <c r="W4" s="178"/>
      <c r="X4" s="183"/>
      <c r="Y4" s="178"/>
      <c r="Z4" s="178"/>
      <c r="AA4" s="178"/>
      <c r="AB4" s="178"/>
      <c r="AC4" s="178"/>
      <c r="AD4" s="178"/>
      <c r="AE4" s="178"/>
      <c r="AF4" s="178"/>
      <c r="AG4" s="178"/>
      <c r="AH4" s="178"/>
      <c r="AI4" s="178"/>
      <c r="AJ4" s="178"/>
      <c r="AK4" s="178"/>
      <c r="AL4" s="178"/>
      <c r="AM4" s="178"/>
      <c r="AN4" s="178"/>
      <c r="AO4" s="178"/>
      <c r="AP4" s="184"/>
      <c r="AQ4" s="184"/>
      <c r="AR4" s="185"/>
      <c r="AS4" s="379" t="s">
        <v>6</v>
      </c>
      <c r="AT4" s="380"/>
      <c r="AU4" s="380"/>
      <c r="AV4" s="381"/>
    </row>
    <row r="5" spans="1:48" ht="47.25" customHeight="1" x14ac:dyDescent="0.6">
      <c r="A5" s="377" t="s">
        <v>7</v>
      </c>
      <c r="B5" s="377"/>
      <c r="C5" s="377"/>
      <c r="D5" s="378"/>
      <c r="E5" s="186"/>
      <c r="F5" s="187"/>
      <c r="G5" s="187"/>
      <c r="H5" s="187"/>
      <c r="I5" s="188"/>
      <c r="J5" s="188"/>
      <c r="K5" s="188"/>
      <c r="L5" s="188"/>
      <c r="M5" s="188"/>
      <c r="N5" s="189"/>
      <c r="O5" s="189"/>
      <c r="P5" s="189"/>
      <c r="Q5" s="189"/>
      <c r="R5" s="190"/>
      <c r="S5" s="189"/>
      <c r="T5" s="189"/>
      <c r="U5" s="189"/>
      <c r="V5" s="189"/>
      <c r="W5" s="189"/>
      <c r="X5" s="191"/>
      <c r="Y5" s="189"/>
      <c r="Z5" s="189"/>
      <c r="AA5" s="189"/>
      <c r="AB5" s="189"/>
      <c r="AC5" s="189"/>
      <c r="AD5" s="189"/>
      <c r="AE5" s="189"/>
      <c r="AF5" s="189"/>
      <c r="AG5" s="189"/>
      <c r="AH5" s="189"/>
      <c r="AI5" s="189"/>
      <c r="AJ5" s="189"/>
      <c r="AK5" s="189"/>
      <c r="AL5" s="189"/>
      <c r="AM5" s="189"/>
      <c r="AN5" s="189"/>
      <c r="AO5" s="189"/>
      <c r="AP5" s="192"/>
      <c r="AQ5" s="192"/>
      <c r="AR5" s="193"/>
      <c r="AS5" s="382"/>
      <c r="AT5" s="383"/>
      <c r="AU5" s="383"/>
      <c r="AV5" s="384"/>
    </row>
    <row r="6" spans="1:48" ht="48" customHeight="1" x14ac:dyDescent="0.35">
      <c r="F6" s="406"/>
      <c r="G6" s="406"/>
      <c r="H6" s="406"/>
      <c r="I6" s="406"/>
      <c r="J6" s="406"/>
      <c r="K6" s="406"/>
      <c r="L6" s="406"/>
      <c r="M6" s="406"/>
      <c r="N6" s="406"/>
      <c r="O6" s="406"/>
      <c r="P6" s="406"/>
      <c r="Q6" s="406"/>
      <c r="R6" s="406"/>
      <c r="S6" s="406"/>
      <c r="T6" s="406"/>
      <c r="U6" s="406"/>
      <c r="V6" s="406"/>
      <c r="W6" s="406"/>
      <c r="X6" s="406"/>
      <c r="Y6" s="406"/>
      <c r="Z6" s="406"/>
      <c r="AA6" s="406"/>
      <c r="AB6" s="406"/>
      <c r="AC6" s="406"/>
      <c r="AD6" s="406"/>
      <c r="AE6" s="406"/>
      <c r="AF6" s="406"/>
      <c r="AG6" s="406"/>
      <c r="AH6" s="406"/>
      <c r="AI6" s="406"/>
      <c r="AJ6" s="406"/>
      <c r="AK6" s="406"/>
      <c r="AL6" s="406"/>
      <c r="AM6" s="406"/>
      <c r="AN6" s="406"/>
      <c r="AO6" s="406"/>
      <c r="AP6" s="406"/>
      <c r="AS6" s="385"/>
      <c r="AT6" s="385"/>
    </row>
    <row r="7" spans="1:48" ht="36" customHeight="1" x14ac:dyDescent="0.35">
      <c r="A7" s="389" t="s">
        <v>8</v>
      </c>
      <c r="B7" s="431" t="s">
        <v>9</v>
      </c>
      <c r="C7" s="390" t="s">
        <v>10</v>
      </c>
      <c r="D7" s="391" t="s">
        <v>11</v>
      </c>
      <c r="E7" s="391" t="s">
        <v>12</v>
      </c>
      <c r="F7" s="391" t="s">
        <v>13</v>
      </c>
      <c r="G7" s="391"/>
      <c r="H7" s="391"/>
      <c r="I7" s="368" t="s">
        <v>14</v>
      </c>
      <c r="J7" s="368"/>
      <c r="K7" s="368"/>
      <c r="L7" s="368"/>
      <c r="M7" s="367" t="s">
        <v>15</v>
      </c>
      <c r="N7" s="368" t="s">
        <v>16</v>
      </c>
      <c r="O7" s="368" t="s">
        <v>17</v>
      </c>
      <c r="P7" s="368" t="s">
        <v>18</v>
      </c>
      <c r="Q7" s="369" t="s">
        <v>19</v>
      </c>
      <c r="R7" s="386" t="s">
        <v>20</v>
      </c>
      <c r="S7" s="369" t="s">
        <v>21</v>
      </c>
      <c r="T7" s="387" t="s">
        <v>22</v>
      </c>
      <c r="U7" s="369" t="s">
        <v>23</v>
      </c>
      <c r="V7" s="387" t="s">
        <v>24</v>
      </c>
      <c r="W7" s="369" t="s">
        <v>25</v>
      </c>
      <c r="X7" s="388" t="s">
        <v>26</v>
      </c>
      <c r="Y7" s="366" t="s">
        <v>27</v>
      </c>
      <c r="Z7" s="367" t="s">
        <v>28</v>
      </c>
      <c r="AA7" s="368" t="s">
        <v>29</v>
      </c>
      <c r="AB7" s="368" t="s">
        <v>30</v>
      </c>
      <c r="AC7" s="368" t="s">
        <v>31</v>
      </c>
      <c r="AD7" s="368" t="s">
        <v>32</v>
      </c>
      <c r="AE7" s="369" t="s">
        <v>33</v>
      </c>
      <c r="AF7" s="370" t="s">
        <v>34</v>
      </c>
      <c r="AG7" s="90"/>
      <c r="AH7" s="90"/>
      <c r="AI7" s="90"/>
      <c r="AJ7" s="371" t="s">
        <v>35</v>
      </c>
      <c r="AK7" s="90"/>
      <c r="AL7" s="90"/>
      <c r="AM7" s="90"/>
      <c r="AN7" s="90"/>
      <c r="AO7" s="369" t="s">
        <v>36</v>
      </c>
      <c r="AP7" s="372" t="s">
        <v>37</v>
      </c>
      <c r="AQ7" s="372" t="s">
        <v>38</v>
      </c>
      <c r="AR7" s="373" t="s">
        <v>39</v>
      </c>
      <c r="AS7" s="366" t="s">
        <v>40</v>
      </c>
      <c r="AT7" s="366" t="s">
        <v>41</v>
      </c>
      <c r="AU7" s="366" t="s">
        <v>42</v>
      </c>
      <c r="AV7" s="366" t="s">
        <v>43</v>
      </c>
    </row>
    <row r="8" spans="1:48" ht="58.5" customHeight="1" x14ac:dyDescent="0.35">
      <c r="A8" s="389"/>
      <c r="B8" s="431"/>
      <c r="C8" s="390"/>
      <c r="D8" s="391"/>
      <c r="E8" s="391"/>
      <c r="F8" s="91" t="s">
        <v>44</v>
      </c>
      <c r="G8" s="91" t="s">
        <v>45</v>
      </c>
      <c r="H8" s="91" t="s">
        <v>46</v>
      </c>
      <c r="I8" s="92" t="s">
        <v>47</v>
      </c>
      <c r="J8" s="92" t="s">
        <v>48</v>
      </c>
      <c r="K8" s="93" t="s">
        <v>49</v>
      </c>
      <c r="L8" s="93" t="s">
        <v>50</v>
      </c>
      <c r="M8" s="367"/>
      <c r="N8" s="368"/>
      <c r="O8" s="368"/>
      <c r="P8" s="368"/>
      <c r="Q8" s="369"/>
      <c r="R8" s="386"/>
      <c r="S8" s="369"/>
      <c r="T8" s="387"/>
      <c r="U8" s="369"/>
      <c r="V8" s="387"/>
      <c r="W8" s="369"/>
      <c r="X8" s="388"/>
      <c r="Y8" s="366"/>
      <c r="Z8" s="367"/>
      <c r="AA8" s="368"/>
      <c r="AB8" s="368"/>
      <c r="AC8" s="368"/>
      <c r="AD8" s="368"/>
      <c r="AE8" s="369"/>
      <c r="AF8" s="370"/>
      <c r="AG8" s="94" t="s">
        <v>51</v>
      </c>
      <c r="AH8" s="95" t="s">
        <v>52</v>
      </c>
      <c r="AI8" s="94" t="s">
        <v>53</v>
      </c>
      <c r="AJ8" s="371"/>
      <c r="AK8" s="94" t="s">
        <v>54</v>
      </c>
      <c r="AL8" s="94" t="s">
        <v>55</v>
      </c>
      <c r="AM8" s="94" t="s">
        <v>56</v>
      </c>
      <c r="AN8" s="94" t="s">
        <v>57</v>
      </c>
      <c r="AO8" s="369"/>
      <c r="AP8" s="372"/>
      <c r="AQ8" s="372"/>
      <c r="AR8" s="373"/>
      <c r="AS8" s="366"/>
      <c r="AT8" s="366"/>
      <c r="AU8" s="366"/>
      <c r="AV8" s="366"/>
    </row>
    <row r="9" spans="1:48" s="201" customFormat="1" ht="251.25" customHeight="1" x14ac:dyDescent="0.35">
      <c r="A9" s="364">
        <v>1</v>
      </c>
      <c r="B9" s="430">
        <v>1</v>
      </c>
      <c r="C9" s="216" t="s">
        <v>58</v>
      </c>
      <c r="D9" s="217" t="s">
        <v>59</v>
      </c>
      <c r="E9" s="232" t="s">
        <v>60</v>
      </c>
      <c r="F9" s="217" t="s">
        <v>61</v>
      </c>
      <c r="G9" s="232" t="s">
        <v>62</v>
      </c>
      <c r="H9" s="232" t="s">
        <v>63</v>
      </c>
      <c r="I9" s="215"/>
      <c r="J9" s="215"/>
      <c r="K9" s="215"/>
      <c r="L9" s="215"/>
      <c r="M9" s="215" t="str">
        <f>IF(G9&lt;&gt;"",CONCATENATE(F9," ",G9),CONCATENATE(I9," ",J9," ",K9," ",L9))</f>
        <v xml:space="preserve">Posibilidad de pérdida económica y reputacional ante nuestras partes interesadas por quejas o sanciones ocasionados por la generación de comunicación externa y/o interna inadecuada  </v>
      </c>
      <c r="N9" s="215" t="s">
        <v>64</v>
      </c>
      <c r="O9" s="215"/>
      <c r="P9" s="216" t="s">
        <v>65</v>
      </c>
      <c r="Q9" s="216" t="s">
        <v>66</v>
      </c>
      <c r="R9" s="217" t="s">
        <v>67</v>
      </c>
      <c r="S9" s="216" t="s">
        <v>68</v>
      </c>
      <c r="T9" s="216">
        <f>IF(S9="Muy alta",100,IF(S9="Alta",80,IF(S9="Media",60,IF(S9="Baja",40,IF(S9="Muy baja",20,IF(S9="Casi Seguro",100,IF(S9="Probable",80,IF(S9="Posible",60,IF(S9="Improbable",40,IF(S9="Rara vez",20,0))))))))))</f>
        <v>60</v>
      </c>
      <c r="U9" s="216" t="s">
        <v>69</v>
      </c>
      <c r="V9" s="216">
        <f>IF(U9="Catastrófico",100,IF(U9="Mayor",80,IF(U9="Moderado",60,IF(U9="Menor",40,IF(U9="Leve",20,0)))))</f>
        <v>80</v>
      </c>
      <c r="W9" s="216" t="s">
        <v>70</v>
      </c>
      <c r="X9" s="119" t="s">
        <v>71</v>
      </c>
      <c r="Y9" s="96" t="str">
        <f>IF(OR(Z9="Preventivo",Z9="Detectivo"),"Probabilidad",IF(Z9="Correctivo","Impacto"," "))</f>
        <v>Probabilidad</v>
      </c>
      <c r="Z9" s="96" t="s">
        <v>72</v>
      </c>
      <c r="AA9" s="96" t="s">
        <v>73</v>
      </c>
      <c r="AB9" s="96" t="s">
        <v>74</v>
      </c>
      <c r="AC9" s="96" t="s">
        <v>75</v>
      </c>
      <c r="AD9" s="96" t="s">
        <v>76</v>
      </c>
      <c r="AE9" s="347">
        <f>AI10</f>
        <v>36</v>
      </c>
      <c r="AF9" s="96">
        <f>IF(Z9="Preventivo",25,IF(Z9="Detectivo",15,0))</f>
        <v>25</v>
      </c>
      <c r="AG9" s="96">
        <f>IF(Z9="Correctivo",0,IF(AA9="Automatizado",25,IF(AA9="Manual",15,0)))</f>
        <v>15</v>
      </c>
      <c r="AH9" s="96">
        <f>($T$9*((AF9+AG9))/100)</f>
        <v>24</v>
      </c>
      <c r="AI9" s="96">
        <f>T9-AH9</f>
        <v>36</v>
      </c>
      <c r="AJ9" s="347">
        <f>AN10</f>
        <v>60</v>
      </c>
      <c r="AK9" s="96">
        <f>IF(Z9="Correctivo",10,0)</f>
        <v>0</v>
      </c>
      <c r="AL9" s="96">
        <f>IF(Y9="Probabilidad",0,IF(AA9="Automatizado",25,IF(AA9="Manual",15,0)))</f>
        <v>0</v>
      </c>
      <c r="AM9" s="96">
        <f>($V$9*((AK9+AL9))/100)</f>
        <v>0</v>
      </c>
      <c r="AN9" s="96">
        <f>V9-AM9</f>
        <v>80</v>
      </c>
      <c r="AO9" s="216" t="s">
        <v>77</v>
      </c>
      <c r="AP9" s="216" t="s">
        <v>78</v>
      </c>
      <c r="AQ9" s="216" t="s">
        <v>79</v>
      </c>
      <c r="AR9" s="227" t="s">
        <v>80</v>
      </c>
      <c r="AS9" s="238">
        <v>46024</v>
      </c>
      <c r="AT9" s="238">
        <v>46387</v>
      </c>
      <c r="AU9" s="216" t="s">
        <v>81</v>
      </c>
      <c r="AV9" s="216" t="s">
        <v>82</v>
      </c>
    </row>
    <row r="10" spans="1:48" ht="222.75" customHeight="1" x14ac:dyDescent="0.35">
      <c r="A10" s="365"/>
      <c r="B10" s="430"/>
      <c r="C10" s="216"/>
      <c r="D10" s="217"/>
      <c r="E10" s="232"/>
      <c r="F10" s="217"/>
      <c r="G10" s="232"/>
      <c r="H10" s="232"/>
      <c r="I10" s="215"/>
      <c r="J10" s="215"/>
      <c r="K10" s="215"/>
      <c r="L10" s="215"/>
      <c r="M10" s="215"/>
      <c r="N10" s="215"/>
      <c r="O10" s="215"/>
      <c r="P10" s="216"/>
      <c r="Q10" s="216"/>
      <c r="R10" s="217"/>
      <c r="S10" s="216"/>
      <c r="T10" s="216"/>
      <c r="U10" s="216"/>
      <c r="V10" s="216"/>
      <c r="W10" s="216"/>
      <c r="X10" s="97" t="s">
        <v>83</v>
      </c>
      <c r="Y10" s="96" t="str">
        <f t="shared" ref="Y10:Y23" si="0">IF(OR(Z10="Preventivo",Z10="Detectivo"),"Probabilidad",IF(Z10="Correctivo","Impacto"," "))</f>
        <v>Impacto</v>
      </c>
      <c r="Z10" s="96" t="s">
        <v>84</v>
      </c>
      <c r="AA10" s="96" t="s">
        <v>73</v>
      </c>
      <c r="AB10" s="96" t="s">
        <v>74</v>
      </c>
      <c r="AC10" s="96" t="s">
        <v>75</v>
      </c>
      <c r="AD10" s="96" t="s">
        <v>76</v>
      </c>
      <c r="AE10" s="347"/>
      <c r="AF10" s="96">
        <f t="shared" ref="AF10:AF23" si="1">IF(Z10="Preventivo",25,IF(Z10="Detectivo",15,0))</f>
        <v>0</v>
      </c>
      <c r="AG10" s="96">
        <f t="shared" ref="AG10:AG23" si="2">IF(Z10="Correctivo",0,IF(AA10="Automatizado",25,IF(AA10="Manual",15,0)))</f>
        <v>0</v>
      </c>
      <c r="AH10" s="96">
        <f>($AI$9*((AF10+AG10))/100)</f>
        <v>0</v>
      </c>
      <c r="AI10" s="96">
        <f>AI9-AH10</f>
        <v>36</v>
      </c>
      <c r="AJ10" s="347"/>
      <c r="AK10" s="96">
        <f t="shared" ref="AK10:AK23" si="3">IF(Z10="Correctivo",10,0)</f>
        <v>10</v>
      </c>
      <c r="AL10" s="96">
        <f t="shared" ref="AL10:AL23" si="4">IF(Y10="Probabilidad",0,IF(AA10="Automatizado",25,IF(AA10="Manual",15,0)))</f>
        <v>15</v>
      </c>
      <c r="AM10" s="96">
        <f>($AN$9*((AK10+AL10))/100)</f>
        <v>20</v>
      </c>
      <c r="AN10" s="96">
        <f>AN9-AM10</f>
        <v>60</v>
      </c>
      <c r="AO10" s="216"/>
      <c r="AP10" s="216"/>
      <c r="AQ10" s="216"/>
      <c r="AR10" s="227"/>
      <c r="AS10" s="216"/>
      <c r="AT10" s="216"/>
      <c r="AU10" s="216"/>
      <c r="AV10" s="216"/>
    </row>
    <row r="11" spans="1:48" ht="267.75" customHeight="1" x14ac:dyDescent="0.35">
      <c r="A11" s="364">
        <v>2</v>
      </c>
      <c r="B11" s="430">
        <v>2</v>
      </c>
      <c r="C11" s="216" t="s">
        <v>58</v>
      </c>
      <c r="D11" s="217" t="s">
        <v>59</v>
      </c>
      <c r="E11" s="232" t="s">
        <v>60</v>
      </c>
      <c r="F11" s="217"/>
      <c r="G11" s="232"/>
      <c r="H11" s="232"/>
      <c r="I11" s="216" t="s">
        <v>85</v>
      </c>
      <c r="J11" s="216" t="s">
        <v>86</v>
      </c>
      <c r="K11" s="216" t="s">
        <v>87</v>
      </c>
      <c r="L11" s="216" t="s">
        <v>88</v>
      </c>
      <c r="M11" s="215" t="str">
        <f t="shared" ref="M11" si="5">IF(G11&lt;&gt;"",CONCATENATE(F11," ",G11),CONCATENATE(I11," ",J11," ",K11," ",L11))</f>
        <v>Uso indebido de información  por parte de funcionarios y contratistas  que tienen acceso a obras literarias, artísticas, musicales, científicas o didácticas publicadas o inéditas pertenecientes a una víctima  para beneficio propio y/o de terceros</v>
      </c>
      <c r="N11" s="215" t="s">
        <v>89</v>
      </c>
      <c r="O11" s="215"/>
      <c r="P11" s="216" t="s">
        <v>90</v>
      </c>
      <c r="Q11" s="216" t="s">
        <v>91</v>
      </c>
      <c r="R11" s="217" t="s">
        <v>67</v>
      </c>
      <c r="S11" s="216" t="s">
        <v>92</v>
      </c>
      <c r="T11" s="216">
        <f t="shared" ref="T11" si="6">IF(S11="Muy alta",100,IF(S11="Alta",80,IF(S11="Media",60,IF(S11="Baja",40,IF(S11="Muy baja",20,IF(S11="Casi Seguro",100,IF(S11="Probable",80,IF(S11="Posible",60,IF(S11="Improbable",40,IF(S11="Rara vez",20,0))))))))))</f>
        <v>60</v>
      </c>
      <c r="U11" s="216" t="s">
        <v>69</v>
      </c>
      <c r="V11" s="216">
        <f t="shared" ref="V11" si="7">IF(U11="Catastrófico",100,IF(U11="Mayor",80,IF(U11="Moderado",60,IF(U11="Menor",40,IF(U11="Leve",20,0)))))</f>
        <v>80</v>
      </c>
      <c r="W11" s="216" t="s">
        <v>70</v>
      </c>
      <c r="X11" s="97" t="s">
        <v>93</v>
      </c>
      <c r="Y11" s="96" t="str">
        <f t="shared" si="0"/>
        <v>Probabilidad</v>
      </c>
      <c r="Z11" s="96" t="s">
        <v>94</v>
      </c>
      <c r="AA11" s="96" t="s">
        <v>73</v>
      </c>
      <c r="AB11" s="96" t="s">
        <v>74</v>
      </c>
      <c r="AC11" s="96" t="s">
        <v>95</v>
      </c>
      <c r="AD11" s="96" t="s">
        <v>76</v>
      </c>
      <c r="AE11" s="347">
        <f>AI12</f>
        <v>25.2</v>
      </c>
      <c r="AF11" s="96">
        <f t="shared" si="1"/>
        <v>15</v>
      </c>
      <c r="AG11" s="96">
        <f t="shared" si="2"/>
        <v>15</v>
      </c>
      <c r="AH11" s="96">
        <f>($T$11*((AF11+AG11))/100)</f>
        <v>18</v>
      </c>
      <c r="AI11" s="96">
        <f>T11-AH11</f>
        <v>42</v>
      </c>
      <c r="AJ11" s="347">
        <f>AN12</f>
        <v>80</v>
      </c>
      <c r="AK11" s="96">
        <f t="shared" si="3"/>
        <v>0</v>
      </c>
      <c r="AL11" s="96">
        <f t="shared" si="4"/>
        <v>0</v>
      </c>
      <c r="AM11" s="96">
        <f>($V$11*((AK11+AL11))/100)</f>
        <v>0</v>
      </c>
      <c r="AN11" s="96">
        <f>V11-AM11</f>
        <v>80</v>
      </c>
      <c r="AO11" s="216" t="s">
        <v>70</v>
      </c>
      <c r="AP11" s="216" t="s">
        <v>78</v>
      </c>
      <c r="AQ11" s="216" t="s">
        <v>79</v>
      </c>
      <c r="AR11" s="227" t="s">
        <v>96</v>
      </c>
      <c r="AS11" s="236">
        <v>46024</v>
      </c>
      <c r="AT11" s="236">
        <v>46387</v>
      </c>
      <c r="AU11" s="216" t="s">
        <v>81</v>
      </c>
      <c r="AV11" s="216" t="s">
        <v>82</v>
      </c>
    </row>
    <row r="12" spans="1:48" ht="258" customHeight="1" x14ac:dyDescent="0.35">
      <c r="A12" s="365"/>
      <c r="B12" s="430"/>
      <c r="C12" s="216"/>
      <c r="D12" s="217"/>
      <c r="E12" s="232"/>
      <c r="F12" s="217"/>
      <c r="G12" s="232"/>
      <c r="H12" s="232"/>
      <c r="I12" s="216"/>
      <c r="J12" s="216"/>
      <c r="K12" s="216"/>
      <c r="L12" s="216"/>
      <c r="M12" s="215"/>
      <c r="N12" s="215"/>
      <c r="O12" s="215"/>
      <c r="P12" s="216"/>
      <c r="Q12" s="216"/>
      <c r="R12" s="217"/>
      <c r="S12" s="216"/>
      <c r="T12" s="216"/>
      <c r="U12" s="216"/>
      <c r="V12" s="216"/>
      <c r="W12" s="216"/>
      <c r="X12" s="119" t="s">
        <v>71</v>
      </c>
      <c r="Y12" s="96" t="str">
        <f t="shared" si="0"/>
        <v>Probabilidad</v>
      </c>
      <c r="Z12" s="96" t="s">
        <v>72</v>
      </c>
      <c r="AA12" s="96" t="s">
        <v>73</v>
      </c>
      <c r="AB12" s="96" t="s">
        <v>74</v>
      </c>
      <c r="AC12" s="96" t="s">
        <v>95</v>
      </c>
      <c r="AD12" s="96" t="s">
        <v>76</v>
      </c>
      <c r="AE12" s="347"/>
      <c r="AF12" s="96">
        <f t="shared" si="1"/>
        <v>25</v>
      </c>
      <c r="AG12" s="96">
        <f t="shared" si="2"/>
        <v>15</v>
      </c>
      <c r="AH12" s="96">
        <f>($AI$11*((AF12+AG12))/100)</f>
        <v>16.8</v>
      </c>
      <c r="AI12" s="96">
        <f>AI11-AH12</f>
        <v>25.2</v>
      </c>
      <c r="AJ12" s="347"/>
      <c r="AK12" s="96">
        <f t="shared" si="3"/>
        <v>0</v>
      </c>
      <c r="AL12" s="96">
        <f t="shared" si="4"/>
        <v>0</v>
      </c>
      <c r="AM12" s="96">
        <f>($AN$11*((AK12+AL12))/100)</f>
        <v>0</v>
      </c>
      <c r="AN12" s="96">
        <f>AN11-AM12</f>
        <v>80</v>
      </c>
      <c r="AO12" s="216"/>
      <c r="AP12" s="216"/>
      <c r="AQ12" s="216"/>
      <c r="AR12" s="227"/>
      <c r="AS12" s="237"/>
      <c r="AT12" s="237"/>
      <c r="AU12" s="216"/>
      <c r="AV12" s="216"/>
    </row>
    <row r="13" spans="1:48" ht="255.75" customHeight="1" x14ac:dyDescent="0.35">
      <c r="A13" s="364">
        <v>3</v>
      </c>
      <c r="B13" s="430">
        <v>3</v>
      </c>
      <c r="C13" s="216" t="s">
        <v>58</v>
      </c>
      <c r="D13" s="217" t="s">
        <v>59</v>
      </c>
      <c r="E13" s="217" t="s">
        <v>97</v>
      </c>
      <c r="F13" s="217"/>
      <c r="G13" s="232"/>
      <c r="H13" s="232"/>
      <c r="I13" s="216" t="s">
        <v>98</v>
      </c>
      <c r="J13" s="216" t="s">
        <v>99</v>
      </c>
      <c r="K13" s="216" t="s">
        <v>100</v>
      </c>
      <c r="L13" s="216" t="s">
        <v>101</v>
      </c>
      <c r="M13" s="214" t="str">
        <f t="shared" ref="M13" si="8">IF(G13&lt;&gt;"",CONCATENATE(F13," ",G13),CONCATENATE(I13," ",J13," ",K13," ",L13))</f>
        <v>Utilización indebida de los productos de comunicación de la oficina  por parte de los funcionarios y/o contratistas  que los producen y divulgan para lograr beneficios personales.</v>
      </c>
      <c r="N13" s="215" t="s">
        <v>89</v>
      </c>
      <c r="O13" s="215"/>
      <c r="P13" s="216" t="s">
        <v>90</v>
      </c>
      <c r="Q13" s="216" t="s">
        <v>102</v>
      </c>
      <c r="R13" s="217" t="s">
        <v>67</v>
      </c>
      <c r="S13" s="216" t="s">
        <v>92</v>
      </c>
      <c r="T13" s="216">
        <f t="shared" ref="T13" si="9">IF(S13="Muy alta",100,IF(S13="Alta",80,IF(S13="Media",60,IF(S13="Baja",40,IF(S13="Muy baja",20,IF(S13="Casi Seguro",100,IF(S13="Probable",80,IF(S13="Posible",60,IF(S13="Improbable",40,IF(S13="Rara vez",20,0))))))))))</f>
        <v>60</v>
      </c>
      <c r="U13" s="216" t="s">
        <v>69</v>
      </c>
      <c r="V13" s="216">
        <f t="shared" ref="V13" si="10">IF(U13="Catastrófico",100,IF(U13="Mayor",80,IF(U13="Moderado",60,IF(U13="Menor",40,IF(U13="Leve",20,0)))))</f>
        <v>80</v>
      </c>
      <c r="W13" s="216" t="s">
        <v>70</v>
      </c>
      <c r="X13" s="97" t="s">
        <v>103</v>
      </c>
      <c r="Y13" s="96" t="str">
        <f t="shared" si="0"/>
        <v>Probabilidad</v>
      </c>
      <c r="Z13" s="96" t="s">
        <v>72</v>
      </c>
      <c r="AA13" s="96" t="s">
        <v>73</v>
      </c>
      <c r="AB13" s="96" t="s">
        <v>74</v>
      </c>
      <c r="AC13" s="96" t="s">
        <v>75</v>
      </c>
      <c r="AD13" s="96" t="s">
        <v>76</v>
      </c>
      <c r="AE13" s="347">
        <f>AI15</f>
        <v>25.2</v>
      </c>
      <c r="AF13" s="96">
        <f t="shared" si="1"/>
        <v>25</v>
      </c>
      <c r="AG13" s="96">
        <f t="shared" si="2"/>
        <v>15</v>
      </c>
      <c r="AH13" s="96">
        <f>($T$13*((AF13+AG13))/100)</f>
        <v>24</v>
      </c>
      <c r="AI13" s="96">
        <f>T13-AH13</f>
        <v>36</v>
      </c>
      <c r="AJ13" s="347">
        <f>AN15</f>
        <v>60</v>
      </c>
      <c r="AK13" s="96">
        <f t="shared" si="3"/>
        <v>0</v>
      </c>
      <c r="AL13" s="96">
        <f t="shared" si="4"/>
        <v>0</v>
      </c>
      <c r="AM13" s="96">
        <f>($V$13*((AK13+AL13))/100)</f>
        <v>0</v>
      </c>
      <c r="AN13" s="96">
        <f>V13-AM13</f>
        <v>80</v>
      </c>
      <c r="AO13" s="216" t="s">
        <v>77</v>
      </c>
      <c r="AP13" s="216"/>
      <c r="AQ13" s="216" t="s">
        <v>79</v>
      </c>
      <c r="AR13" s="227" t="s">
        <v>104</v>
      </c>
      <c r="AS13" s="236">
        <v>46024</v>
      </c>
      <c r="AT13" s="236">
        <v>46387</v>
      </c>
      <c r="AU13" s="237" t="s">
        <v>81</v>
      </c>
      <c r="AV13" s="216" t="s">
        <v>82</v>
      </c>
    </row>
    <row r="14" spans="1:48" ht="209.25" customHeight="1" x14ac:dyDescent="0.35">
      <c r="A14" s="365"/>
      <c r="B14" s="430"/>
      <c r="C14" s="216"/>
      <c r="D14" s="217"/>
      <c r="E14" s="217"/>
      <c r="F14" s="217"/>
      <c r="G14" s="232"/>
      <c r="H14" s="232"/>
      <c r="I14" s="216"/>
      <c r="J14" s="216"/>
      <c r="K14" s="216"/>
      <c r="L14" s="216"/>
      <c r="M14" s="214"/>
      <c r="N14" s="215"/>
      <c r="O14" s="215"/>
      <c r="P14" s="216"/>
      <c r="Q14" s="216"/>
      <c r="R14" s="217"/>
      <c r="S14" s="216"/>
      <c r="T14" s="216"/>
      <c r="U14" s="216"/>
      <c r="V14" s="216"/>
      <c r="W14" s="216"/>
      <c r="X14" s="97" t="s">
        <v>93</v>
      </c>
      <c r="Y14" s="96" t="str">
        <f t="shared" si="0"/>
        <v>Probabilidad</v>
      </c>
      <c r="Z14" s="96" t="s">
        <v>94</v>
      </c>
      <c r="AA14" s="96" t="s">
        <v>73</v>
      </c>
      <c r="AB14" s="96" t="s">
        <v>74</v>
      </c>
      <c r="AC14" s="96" t="s">
        <v>75</v>
      </c>
      <c r="AD14" s="96" t="s">
        <v>76</v>
      </c>
      <c r="AE14" s="347"/>
      <c r="AF14" s="96">
        <f t="shared" si="1"/>
        <v>15</v>
      </c>
      <c r="AG14" s="96">
        <f t="shared" si="2"/>
        <v>15</v>
      </c>
      <c r="AH14" s="96">
        <f>($AI$13*((AF14+AG14))/100)</f>
        <v>10.8</v>
      </c>
      <c r="AI14" s="96">
        <f>AI13-AH14</f>
        <v>25.2</v>
      </c>
      <c r="AJ14" s="347"/>
      <c r="AK14" s="96">
        <f t="shared" si="3"/>
        <v>0</v>
      </c>
      <c r="AL14" s="96">
        <f t="shared" si="4"/>
        <v>0</v>
      </c>
      <c r="AM14" s="96">
        <f>($AN$13*((AK14+AL14))/100)</f>
        <v>0</v>
      </c>
      <c r="AN14" s="96">
        <f>AN13-AM14</f>
        <v>80</v>
      </c>
      <c r="AO14" s="216"/>
      <c r="AP14" s="216"/>
      <c r="AQ14" s="216"/>
      <c r="AR14" s="227"/>
      <c r="AS14" s="237"/>
      <c r="AT14" s="237"/>
      <c r="AU14" s="237"/>
      <c r="AV14" s="216"/>
    </row>
    <row r="15" spans="1:48" ht="252" customHeight="1" x14ac:dyDescent="0.35">
      <c r="A15" s="392"/>
      <c r="B15" s="430"/>
      <c r="C15" s="216"/>
      <c r="D15" s="217"/>
      <c r="E15" s="217"/>
      <c r="F15" s="217"/>
      <c r="G15" s="232"/>
      <c r="H15" s="232"/>
      <c r="I15" s="216"/>
      <c r="J15" s="216"/>
      <c r="K15" s="216"/>
      <c r="L15" s="216"/>
      <c r="M15" s="214"/>
      <c r="N15" s="215"/>
      <c r="O15" s="215"/>
      <c r="P15" s="216"/>
      <c r="Q15" s="216"/>
      <c r="R15" s="217"/>
      <c r="S15" s="216"/>
      <c r="T15" s="216"/>
      <c r="U15" s="216"/>
      <c r="V15" s="216"/>
      <c r="W15" s="216"/>
      <c r="X15" s="97" t="s">
        <v>105</v>
      </c>
      <c r="Y15" s="96" t="str">
        <f t="shared" si="0"/>
        <v>Impacto</v>
      </c>
      <c r="Z15" s="96" t="s">
        <v>84</v>
      </c>
      <c r="AA15" s="96" t="s">
        <v>73</v>
      </c>
      <c r="AB15" s="96" t="s">
        <v>74</v>
      </c>
      <c r="AC15" s="96" t="s">
        <v>75</v>
      </c>
      <c r="AD15" s="96" t="s">
        <v>76</v>
      </c>
      <c r="AE15" s="347"/>
      <c r="AF15" s="96">
        <f t="shared" si="1"/>
        <v>0</v>
      </c>
      <c r="AG15" s="96">
        <f t="shared" si="2"/>
        <v>0</v>
      </c>
      <c r="AH15" s="96">
        <f>($AI$14*((AF15+AG15))/100)</f>
        <v>0</v>
      </c>
      <c r="AI15" s="96">
        <f>AI14-AH15</f>
        <v>25.2</v>
      </c>
      <c r="AJ15" s="347"/>
      <c r="AK15" s="96">
        <f t="shared" si="3"/>
        <v>10</v>
      </c>
      <c r="AL15" s="96">
        <f t="shared" si="4"/>
        <v>15</v>
      </c>
      <c r="AM15" s="96">
        <f>($AN$14*((AK15+AL15))/100)</f>
        <v>20</v>
      </c>
      <c r="AN15" s="96">
        <f>AN14-AM15</f>
        <v>60</v>
      </c>
      <c r="AO15" s="216"/>
      <c r="AP15" s="216"/>
      <c r="AQ15" s="216"/>
      <c r="AR15" s="227"/>
      <c r="AS15" s="237"/>
      <c r="AT15" s="237"/>
      <c r="AU15" s="237"/>
      <c r="AV15" s="216"/>
    </row>
    <row r="16" spans="1:48" ht="107.25" customHeight="1" x14ac:dyDescent="0.35">
      <c r="A16" s="202">
        <v>4</v>
      </c>
      <c r="B16" s="89">
        <v>4</v>
      </c>
      <c r="C16" s="79" t="s">
        <v>106</v>
      </c>
      <c r="D16" s="68" t="s">
        <v>107</v>
      </c>
      <c r="E16" s="68" t="s">
        <v>108</v>
      </c>
      <c r="F16" s="68" t="s">
        <v>109</v>
      </c>
      <c r="G16" s="77" t="s">
        <v>110</v>
      </c>
      <c r="H16" s="77" t="s">
        <v>111</v>
      </c>
      <c r="I16" s="83"/>
      <c r="J16" s="83"/>
      <c r="K16" s="83"/>
      <c r="L16" s="83"/>
      <c r="M16" s="84" t="str">
        <f t="shared" ref="M16:M20" si="11">IF(G16&lt;&gt;"",CONCATENATE(F16," ",G16),CONCATENATE(I16," ",J16," ",K16," ",L16))</f>
        <v>Posibilidad de pérdida reputacional ante las partes interesadas  por no efectuar una correcta evaluación de la noticia disciplinaria</v>
      </c>
      <c r="N16" s="83" t="s">
        <v>64</v>
      </c>
      <c r="O16" s="83"/>
      <c r="P16" s="79" t="s">
        <v>65</v>
      </c>
      <c r="Q16" s="79" t="s">
        <v>112</v>
      </c>
      <c r="R16" s="68">
        <v>133</v>
      </c>
      <c r="S16" s="79" t="s">
        <v>113</v>
      </c>
      <c r="T16" s="79">
        <f t="shared" ref="T16:T21" si="12">IF(S16="Muy alta",100,IF(S16="Alta",80,IF(S16="Media",60,IF(S16="Baja",40,IF(S16="Muy baja",20,IF(S16="Casi Seguro",100,IF(S16="Probable",80,IF(S16="Posible",60,IF(S16="Improbable",40,IF(S16="Rara vez",20,0))))))))))</f>
        <v>40</v>
      </c>
      <c r="U16" s="79" t="s">
        <v>114</v>
      </c>
      <c r="V16" s="79">
        <f t="shared" ref="V16:V21" si="13">IF(U16="Catastrófico",100,IF(U16="Mayor",80,IF(U16="Moderado",60,IF(U16="Menor",40,IF(U16="Leve",20,0)))))</f>
        <v>40</v>
      </c>
      <c r="W16" s="79" t="s">
        <v>77</v>
      </c>
      <c r="X16" s="76" t="s">
        <v>115</v>
      </c>
      <c r="Y16" s="79" t="str">
        <f t="shared" si="0"/>
        <v>Probabilidad</v>
      </c>
      <c r="Z16" s="79" t="s">
        <v>72</v>
      </c>
      <c r="AA16" s="79" t="s">
        <v>73</v>
      </c>
      <c r="AB16" s="79" t="s">
        <v>74</v>
      </c>
      <c r="AC16" s="79" t="s">
        <v>75</v>
      </c>
      <c r="AD16" s="79" t="s">
        <v>116</v>
      </c>
      <c r="AE16" s="81">
        <f t="shared" ref="AE16:AE20" si="14">AI16</f>
        <v>16</v>
      </c>
      <c r="AF16" s="79">
        <f t="shared" si="1"/>
        <v>25</v>
      </c>
      <c r="AG16" s="79">
        <f t="shared" si="2"/>
        <v>15</v>
      </c>
      <c r="AH16" s="79">
        <f>($T$9*((AF16+AG16))/100)</f>
        <v>24</v>
      </c>
      <c r="AI16" s="79">
        <f t="shared" ref="AI16:AI20" si="15">T16-AH16</f>
        <v>16</v>
      </c>
      <c r="AJ16" s="81">
        <f>AN16</f>
        <v>40</v>
      </c>
      <c r="AK16" s="79">
        <f t="shared" si="3"/>
        <v>0</v>
      </c>
      <c r="AL16" s="79">
        <f t="shared" si="4"/>
        <v>0</v>
      </c>
      <c r="AM16" s="79">
        <f>($V$9*((AK16+AL16))/100)</f>
        <v>0</v>
      </c>
      <c r="AN16" s="79">
        <f t="shared" ref="AN16:AN20" si="16">V16-AM16</f>
        <v>40</v>
      </c>
      <c r="AO16" s="79" t="s">
        <v>77</v>
      </c>
      <c r="AP16" s="79" t="s">
        <v>78</v>
      </c>
      <c r="AQ16" s="79" t="s">
        <v>79</v>
      </c>
      <c r="AR16" s="74" t="s">
        <v>117</v>
      </c>
      <c r="AS16" s="87">
        <v>46023</v>
      </c>
      <c r="AT16" s="87">
        <v>46387</v>
      </c>
      <c r="AU16" s="68" t="s">
        <v>81</v>
      </c>
      <c r="AV16" s="68" t="s">
        <v>118</v>
      </c>
    </row>
    <row r="17" spans="1:48" ht="101.5" x14ac:dyDescent="0.35">
      <c r="A17" s="202">
        <v>5</v>
      </c>
      <c r="B17" s="89">
        <v>5</v>
      </c>
      <c r="C17" s="79" t="s">
        <v>106</v>
      </c>
      <c r="D17" s="68" t="s">
        <v>107</v>
      </c>
      <c r="E17" s="68" t="s">
        <v>108</v>
      </c>
      <c r="F17" s="68" t="s">
        <v>109</v>
      </c>
      <c r="G17" s="68" t="s">
        <v>119</v>
      </c>
      <c r="H17" s="68" t="s">
        <v>120</v>
      </c>
      <c r="I17" s="83"/>
      <c r="J17" s="83"/>
      <c r="K17" s="83"/>
      <c r="L17" s="83"/>
      <c r="M17" s="84" t="str">
        <f t="shared" si="11"/>
        <v>Posibilidad de pérdida reputacional ante las partes interesadas, por la indebida aplicación por parte de los sustanciadores de los criterios de pertinencia, utilidad y necesidad de las pruebas recuadas dentro del proceso disciplinario</v>
      </c>
      <c r="N17" s="83" t="s">
        <v>64</v>
      </c>
      <c r="O17" s="83"/>
      <c r="P17" s="79" t="s">
        <v>65</v>
      </c>
      <c r="Q17" s="79" t="s">
        <v>112</v>
      </c>
      <c r="R17" s="68">
        <v>133</v>
      </c>
      <c r="S17" s="79" t="s">
        <v>113</v>
      </c>
      <c r="T17" s="79">
        <f t="shared" si="12"/>
        <v>40</v>
      </c>
      <c r="U17" s="79" t="s">
        <v>114</v>
      </c>
      <c r="V17" s="79">
        <f t="shared" si="13"/>
        <v>40</v>
      </c>
      <c r="W17" s="79" t="s">
        <v>77</v>
      </c>
      <c r="X17" s="76" t="s">
        <v>121</v>
      </c>
      <c r="Y17" s="79" t="str">
        <f t="shared" si="0"/>
        <v>Probabilidad</v>
      </c>
      <c r="Z17" s="79" t="s">
        <v>72</v>
      </c>
      <c r="AA17" s="79" t="s">
        <v>73</v>
      </c>
      <c r="AB17" s="79" t="s">
        <v>74</v>
      </c>
      <c r="AC17" s="79" t="s">
        <v>75</v>
      </c>
      <c r="AD17" s="79" t="s">
        <v>76</v>
      </c>
      <c r="AE17" s="81">
        <f t="shared" si="14"/>
        <v>40</v>
      </c>
      <c r="AF17" s="79">
        <f t="shared" si="1"/>
        <v>25</v>
      </c>
      <c r="AG17" s="79">
        <f t="shared" si="2"/>
        <v>15</v>
      </c>
      <c r="AH17" s="79">
        <f>($T$10*((AF17+AG17))/100)</f>
        <v>0</v>
      </c>
      <c r="AI17" s="79">
        <f t="shared" si="15"/>
        <v>40</v>
      </c>
      <c r="AJ17" s="81">
        <f t="shared" ref="AJ17:AJ20" si="17">AN17</f>
        <v>40</v>
      </c>
      <c r="AK17" s="79">
        <f t="shared" si="3"/>
        <v>0</v>
      </c>
      <c r="AL17" s="79">
        <f t="shared" si="4"/>
        <v>0</v>
      </c>
      <c r="AM17" s="79">
        <f>($V$10*((AK17+AL17))/100)</f>
        <v>0</v>
      </c>
      <c r="AN17" s="79">
        <f t="shared" si="16"/>
        <v>40</v>
      </c>
      <c r="AO17" s="79" t="s">
        <v>77</v>
      </c>
      <c r="AP17" s="79" t="s">
        <v>78</v>
      </c>
      <c r="AQ17" s="79" t="s">
        <v>79</v>
      </c>
      <c r="AR17" s="74" t="s">
        <v>122</v>
      </c>
      <c r="AS17" s="67">
        <v>46023</v>
      </c>
      <c r="AT17" s="67">
        <v>46387</v>
      </c>
      <c r="AU17" s="68" t="s">
        <v>81</v>
      </c>
      <c r="AV17" s="68" t="s">
        <v>118</v>
      </c>
    </row>
    <row r="18" spans="1:48" ht="131.25" customHeight="1" x14ac:dyDescent="0.35">
      <c r="A18" s="202">
        <v>6</v>
      </c>
      <c r="B18" s="89">
        <v>6</v>
      </c>
      <c r="C18" s="79" t="s">
        <v>106</v>
      </c>
      <c r="D18" s="68" t="s">
        <v>107</v>
      </c>
      <c r="E18" s="68" t="s">
        <v>108</v>
      </c>
      <c r="F18" s="68" t="s">
        <v>109</v>
      </c>
      <c r="G18" s="77" t="s">
        <v>123</v>
      </c>
      <c r="H18" s="77" t="s">
        <v>124</v>
      </c>
      <c r="I18" s="83"/>
      <c r="J18" s="83"/>
      <c r="K18" s="83"/>
      <c r="L18" s="83"/>
      <c r="M18" s="84" t="str">
        <f t="shared" si="11"/>
        <v>Posibilidad de pérdida reputacional ante las partes interesadas, por la materialización de la Institución de la prescripción en los procesos disciplinarios a cargo del Grupo Control Interno Disciplinario de la Unidad</v>
      </c>
      <c r="N18" s="83" t="s">
        <v>64</v>
      </c>
      <c r="O18" s="83"/>
      <c r="P18" s="79" t="s">
        <v>65</v>
      </c>
      <c r="Q18" s="79" t="s">
        <v>112</v>
      </c>
      <c r="R18" s="68">
        <v>133</v>
      </c>
      <c r="S18" s="79" t="s">
        <v>113</v>
      </c>
      <c r="T18" s="79">
        <f t="shared" si="12"/>
        <v>40</v>
      </c>
      <c r="U18" s="79" t="s">
        <v>114</v>
      </c>
      <c r="V18" s="79">
        <f t="shared" si="13"/>
        <v>40</v>
      </c>
      <c r="W18" s="79" t="s">
        <v>77</v>
      </c>
      <c r="X18" s="76" t="s">
        <v>125</v>
      </c>
      <c r="Y18" s="79" t="str">
        <f t="shared" si="0"/>
        <v>Probabilidad</v>
      </c>
      <c r="Z18" s="79" t="s">
        <v>72</v>
      </c>
      <c r="AA18" s="79" t="s">
        <v>73</v>
      </c>
      <c r="AB18" s="79" t="s">
        <v>74</v>
      </c>
      <c r="AC18" s="79" t="s">
        <v>75</v>
      </c>
      <c r="AD18" s="79" t="s">
        <v>76</v>
      </c>
      <c r="AE18" s="81">
        <f t="shared" si="14"/>
        <v>16</v>
      </c>
      <c r="AF18" s="79">
        <f t="shared" si="1"/>
        <v>25</v>
      </c>
      <c r="AG18" s="79">
        <f t="shared" si="2"/>
        <v>15</v>
      </c>
      <c r="AH18" s="79">
        <f>($T$11*((AF18+AG18))/100)</f>
        <v>24</v>
      </c>
      <c r="AI18" s="79">
        <f t="shared" si="15"/>
        <v>16</v>
      </c>
      <c r="AJ18" s="81">
        <f t="shared" si="17"/>
        <v>40</v>
      </c>
      <c r="AK18" s="79">
        <f t="shared" si="3"/>
        <v>0</v>
      </c>
      <c r="AL18" s="79">
        <f t="shared" si="4"/>
        <v>0</v>
      </c>
      <c r="AM18" s="79">
        <f>($V$11*((AK18+AL18))/100)</f>
        <v>0</v>
      </c>
      <c r="AN18" s="79">
        <f t="shared" si="16"/>
        <v>40</v>
      </c>
      <c r="AO18" s="79" t="s">
        <v>77</v>
      </c>
      <c r="AP18" s="79" t="s">
        <v>78</v>
      </c>
      <c r="AQ18" s="79" t="s">
        <v>79</v>
      </c>
      <c r="AR18" s="74" t="s">
        <v>126</v>
      </c>
      <c r="AS18" s="87">
        <v>46023</v>
      </c>
      <c r="AT18" s="67">
        <v>46387</v>
      </c>
      <c r="AU18" s="68" t="s">
        <v>127</v>
      </c>
      <c r="AV18" s="68" t="s">
        <v>128</v>
      </c>
    </row>
    <row r="19" spans="1:48" ht="72.5" x14ac:dyDescent="0.35">
      <c r="A19" s="202">
        <v>7</v>
      </c>
      <c r="B19" s="89">
        <v>7</v>
      </c>
      <c r="C19" s="79" t="s">
        <v>106</v>
      </c>
      <c r="D19" s="68" t="s">
        <v>107</v>
      </c>
      <c r="E19" s="68" t="s">
        <v>108</v>
      </c>
      <c r="F19" s="68"/>
      <c r="G19" s="77"/>
      <c r="H19" s="77"/>
      <c r="I19" s="83" t="s">
        <v>129</v>
      </c>
      <c r="J19" s="83" t="s">
        <v>130</v>
      </c>
      <c r="K19" s="83" t="s">
        <v>131</v>
      </c>
      <c r="L19" s="83" t="s">
        <v>132</v>
      </c>
      <c r="M19" s="84" t="str">
        <f t="shared" si="11"/>
        <v xml:space="preserve">Solicitar o aceptar sobornos o dádivas   por parte de los integrantes del GCID que implique la toma de decisiones en el proceso disciplinario que beneficie a cualquiera de las partes intervinientes en el proceso.  </v>
      </c>
      <c r="N19" s="83" t="s">
        <v>89</v>
      </c>
      <c r="O19" s="83"/>
      <c r="P19" s="79" t="s">
        <v>90</v>
      </c>
      <c r="Q19" s="79" t="s">
        <v>91</v>
      </c>
      <c r="R19" s="68"/>
      <c r="S19" s="79" t="s">
        <v>133</v>
      </c>
      <c r="T19" s="79">
        <f t="shared" si="12"/>
        <v>40</v>
      </c>
      <c r="U19" s="79" t="s">
        <v>134</v>
      </c>
      <c r="V19" s="79">
        <f t="shared" si="13"/>
        <v>100</v>
      </c>
      <c r="W19" s="79" t="s">
        <v>135</v>
      </c>
      <c r="X19" s="76" t="s">
        <v>136</v>
      </c>
      <c r="Y19" s="79" t="str">
        <f t="shared" si="0"/>
        <v>Probabilidad</v>
      </c>
      <c r="Z19" s="79" t="s">
        <v>72</v>
      </c>
      <c r="AA19" s="79" t="s">
        <v>73</v>
      </c>
      <c r="AB19" s="79" t="s">
        <v>74</v>
      </c>
      <c r="AC19" s="79" t="s">
        <v>75</v>
      </c>
      <c r="AD19" s="79" t="s">
        <v>76</v>
      </c>
      <c r="AE19" s="81">
        <f t="shared" si="14"/>
        <v>40</v>
      </c>
      <c r="AF19" s="79">
        <f t="shared" si="1"/>
        <v>25</v>
      </c>
      <c r="AG19" s="79">
        <f t="shared" si="2"/>
        <v>15</v>
      </c>
      <c r="AH19" s="79">
        <f>($T$12*((AF19+AG19))/100)</f>
        <v>0</v>
      </c>
      <c r="AI19" s="79">
        <f t="shared" si="15"/>
        <v>40</v>
      </c>
      <c r="AJ19" s="81">
        <f t="shared" si="17"/>
        <v>100</v>
      </c>
      <c r="AK19" s="79">
        <f t="shared" si="3"/>
        <v>0</v>
      </c>
      <c r="AL19" s="79">
        <f t="shared" si="4"/>
        <v>0</v>
      </c>
      <c r="AM19" s="79">
        <f>($V$12*((AK19+AL19))/100)</f>
        <v>0</v>
      </c>
      <c r="AN19" s="79">
        <f t="shared" si="16"/>
        <v>100</v>
      </c>
      <c r="AO19" s="79" t="s">
        <v>135</v>
      </c>
      <c r="AP19" s="79" t="s">
        <v>78</v>
      </c>
      <c r="AQ19" s="79" t="s">
        <v>137</v>
      </c>
      <c r="AR19" s="74" t="s">
        <v>138</v>
      </c>
      <c r="AS19" s="87">
        <v>46023</v>
      </c>
      <c r="AT19" s="87">
        <v>46387</v>
      </c>
      <c r="AU19" s="68" t="s">
        <v>139</v>
      </c>
      <c r="AV19" s="79" t="s">
        <v>140</v>
      </c>
    </row>
    <row r="20" spans="1:48" ht="72.5" x14ac:dyDescent="0.35">
      <c r="A20" s="202">
        <v>8</v>
      </c>
      <c r="B20" s="89">
        <v>8</v>
      </c>
      <c r="C20" s="79" t="s">
        <v>106</v>
      </c>
      <c r="D20" s="68" t="s">
        <v>107</v>
      </c>
      <c r="E20" s="68" t="s">
        <v>108</v>
      </c>
      <c r="F20" s="68"/>
      <c r="G20" s="77"/>
      <c r="H20" s="77"/>
      <c r="I20" s="83" t="s">
        <v>141</v>
      </c>
      <c r="J20" s="83" t="s">
        <v>142</v>
      </c>
      <c r="K20" s="83" t="s">
        <v>143</v>
      </c>
      <c r="L20" s="83" t="s">
        <v>144</v>
      </c>
      <c r="M20" s="84" t="str">
        <f t="shared" si="11"/>
        <v>Materialización de la extinción de la acción disciplinaria   en contraprestación de dádivas o amenazas por el vencimiento de términos  con el propósito de favorecer a cualquiera de los sujetos procesales</v>
      </c>
      <c r="N20" s="83" t="s">
        <v>89</v>
      </c>
      <c r="O20" s="83"/>
      <c r="P20" s="79" t="s">
        <v>90</v>
      </c>
      <c r="Q20" s="79" t="s">
        <v>91</v>
      </c>
      <c r="R20" s="68"/>
      <c r="S20" s="79" t="s">
        <v>133</v>
      </c>
      <c r="T20" s="79">
        <f t="shared" si="12"/>
        <v>40</v>
      </c>
      <c r="U20" s="79" t="s">
        <v>134</v>
      </c>
      <c r="V20" s="79">
        <f t="shared" si="13"/>
        <v>100</v>
      </c>
      <c r="W20" s="79" t="s">
        <v>135</v>
      </c>
      <c r="X20" s="76" t="s">
        <v>145</v>
      </c>
      <c r="Y20" s="79" t="str">
        <f t="shared" si="0"/>
        <v>Probabilidad</v>
      </c>
      <c r="Z20" s="79" t="s">
        <v>72</v>
      </c>
      <c r="AA20" s="79" t="s">
        <v>73</v>
      </c>
      <c r="AB20" s="79" t="s">
        <v>74</v>
      </c>
      <c r="AC20" s="79" t="s">
        <v>75</v>
      </c>
      <c r="AD20" s="79" t="s">
        <v>76</v>
      </c>
      <c r="AE20" s="81">
        <f t="shared" si="14"/>
        <v>16</v>
      </c>
      <c r="AF20" s="79">
        <f t="shared" si="1"/>
        <v>25</v>
      </c>
      <c r="AG20" s="79">
        <f t="shared" si="2"/>
        <v>15</v>
      </c>
      <c r="AH20" s="79">
        <f>($T$13*((AF20+AG20))/100)</f>
        <v>24</v>
      </c>
      <c r="AI20" s="79">
        <f t="shared" si="15"/>
        <v>16</v>
      </c>
      <c r="AJ20" s="81">
        <f t="shared" si="17"/>
        <v>100</v>
      </c>
      <c r="AK20" s="79">
        <f t="shared" si="3"/>
        <v>0</v>
      </c>
      <c r="AL20" s="79">
        <f t="shared" si="4"/>
        <v>0</v>
      </c>
      <c r="AM20" s="79">
        <f>($V$13*((AK20+AL20))/100)</f>
        <v>0</v>
      </c>
      <c r="AN20" s="79">
        <f t="shared" si="16"/>
        <v>100</v>
      </c>
      <c r="AO20" s="79" t="s">
        <v>135</v>
      </c>
      <c r="AP20" s="79" t="s">
        <v>78</v>
      </c>
      <c r="AQ20" s="79" t="s">
        <v>137</v>
      </c>
      <c r="AR20" s="74" t="s">
        <v>146</v>
      </c>
      <c r="AS20" s="87">
        <v>46023</v>
      </c>
      <c r="AT20" s="87">
        <v>46387</v>
      </c>
      <c r="AU20" s="68" t="s">
        <v>139</v>
      </c>
      <c r="AV20" s="79" t="s">
        <v>140</v>
      </c>
    </row>
    <row r="21" spans="1:48" ht="216" customHeight="1" x14ac:dyDescent="0.35">
      <c r="A21" s="407">
        <v>9</v>
      </c>
      <c r="B21" s="432">
        <v>9</v>
      </c>
      <c r="C21" s="218" t="s">
        <v>106</v>
      </c>
      <c r="D21" s="225" t="s">
        <v>147</v>
      </c>
      <c r="E21" s="225" t="s">
        <v>108</v>
      </c>
      <c r="F21" s="225" t="s">
        <v>61</v>
      </c>
      <c r="G21" s="232" t="s">
        <v>148</v>
      </c>
      <c r="H21" s="232" t="s">
        <v>149</v>
      </c>
      <c r="I21" s="215"/>
      <c r="J21" s="215"/>
      <c r="K21" s="215"/>
      <c r="L21" s="215"/>
      <c r="M21" s="214" t="str">
        <f t="shared" ref="M21" si="18">IF(G21&lt;&gt;"",CONCATENATE(F21," ",G21,"",H21),CONCATENATE(I21," ",J21," ",K21," ",L21))</f>
        <v>Posibilidad de pérdida económica y reputacional por pérdida de la Confidencialidad de la Información de la Entidad,  debido a la falla o ausencia de controles relacionados con el acceso a información clasificada y/o reservada.</v>
      </c>
      <c r="N21" s="215" t="s">
        <v>150</v>
      </c>
      <c r="O21" s="215" t="s">
        <v>151</v>
      </c>
      <c r="P21" s="216" t="s">
        <v>65</v>
      </c>
      <c r="Q21" s="216" t="s">
        <v>66</v>
      </c>
      <c r="R21" s="217" t="s">
        <v>152</v>
      </c>
      <c r="S21" s="216" t="s">
        <v>113</v>
      </c>
      <c r="T21" s="216">
        <f t="shared" si="12"/>
        <v>40</v>
      </c>
      <c r="U21" s="216" t="s">
        <v>77</v>
      </c>
      <c r="V21" s="216">
        <f t="shared" si="13"/>
        <v>60</v>
      </c>
      <c r="W21" s="216" t="s">
        <v>77</v>
      </c>
      <c r="X21" s="97" t="s">
        <v>153</v>
      </c>
      <c r="Y21" s="96" t="str">
        <f t="shared" si="0"/>
        <v>Probabilidad</v>
      </c>
      <c r="Z21" s="96" t="s">
        <v>72</v>
      </c>
      <c r="AA21" s="96" t="s">
        <v>73</v>
      </c>
      <c r="AB21" s="96" t="s">
        <v>74</v>
      </c>
      <c r="AC21" s="96" t="s">
        <v>75</v>
      </c>
      <c r="AD21" s="96" t="s">
        <v>76</v>
      </c>
      <c r="AE21" s="352">
        <f>AI22</f>
        <v>32.44</v>
      </c>
      <c r="AF21" s="79">
        <f t="shared" si="1"/>
        <v>25</v>
      </c>
      <c r="AG21" s="79">
        <f t="shared" si="2"/>
        <v>15</v>
      </c>
      <c r="AH21" s="79">
        <f>($T$14*((AF21+AG21))/100)</f>
        <v>0</v>
      </c>
      <c r="AI21" s="79">
        <f>T21-AH21</f>
        <v>40</v>
      </c>
      <c r="AJ21" s="352">
        <f>AN22</f>
        <v>60</v>
      </c>
      <c r="AK21" s="79">
        <f t="shared" si="3"/>
        <v>0</v>
      </c>
      <c r="AL21" s="79">
        <f t="shared" si="4"/>
        <v>0</v>
      </c>
      <c r="AM21" s="79">
        <f>($V$14*((AK21+AL21))/100)</f>
        <v>0</v>
      </c>
      <c r="AN21" s="79">
        <f>V21-AM21</f>
        <v>60</v>
      </c>
      <c r="AO21" s="218" t="s">
        <v>77</v>
      </c>
      <c r="AP21" s="216" t="s">
        <v>78</v>
      </c>
      <c r="AQ21" s="216" t="s">
        <v>154</v>
      </c>
      <c r="AR21" s="227" t="s">
        <v>155</v>
      </c>
      <c r="AS21" s="238">
        <v>46023</v>
      </c>
      <c r="AT21" s="238">
        <v>46387</v>
      </c>
      <c r="AU21" s="217" t="s">
        <v>139</v>
      </c>
      <c r="AV21" s="217" t="s">
        <v>156</v>
      </c>
    </row>
    <row r="22" spans="1:48" ht="219.75" customHeight="1" x14ac:dyDescent="0.35">
      <c r="A22" s="408"/>
      <c r="B22" s="432"/>
      <c r="C22" s="218"/>
      <c r="D22" s="225"/>
      <c r="E22" s="225"/>
      <c r="F22" s="225"/>
      <c r="G22" s="232"/>
      <c r="H22" s="232"/>
      <c r="I22" s="215"/>
      <c r="J22" s="215"/>
      <c r="K22" s="215"/>
      <c r="L22" s="215"/>
      <c r="M22" s="214"/>
      <c r="N22" s="215"/>
      <c r="O22" s="215"/>
      <c r="P22" s="216"/>
      <c r="Q22" s="216"/>
      <c r="R22" s="217"/>
      <c r="S22" s="216"/>
      <c r="T22" s="216"/>
      <c r="U22" s="216"/>
      <c r="V22" s="216"/>
      <c r="W22" s="216"/>
      <c r="X22" s="97" t="s">
        <v>157</v>
      </c>
      <c r="Y22" s="96" t="str">
        <f t="shared" si="0"/>
        <v>Probabilidad</v>
      </c>
      <c r="Z22" s="99" t="s">
        <v>94</v>
      </c>
      <c r="AA22" s="96" t="s">
        <v>73</v>
      </c>
      <c r="AB22" s="96" t="s">
        <v>158</v>
      </c>
      <c r="AC22" s="96" t="s">
        <v>75</v>
      </c>
      <c r="AD22" s="96" t="s">
        <v>76</v>
      </c>
      <c r="AE22" s="352"/>
      <c r="AF22" s="79">
        <f t="shared" si="1"/>
        <v>15</v>
      </c>
      <c r="AG22" s="79">
        <f t="shared" si="2"/>
        <v>15</v>
      </c>
      <c r="AH22" s="79">
        <f>($AI$14*((AF22+AG22))/100)</f>
        <v>7.56</v>
      </c>
      <c r="AI22" s="79">
        <f>AI21-AH22</f>
        <v>32.44</v>
      </c>
      <c r="AJ22" s="352"/>
      <c r="AK22" s="79">
        <f t="shared" si="3"/>
        <v>0</v>
      </c>
      <c r="AL22" s="79">
        <f t="shared" si="4"/>
        <v>0</v>
      </c>
      <c r="AM22" s="79">
        <f>($AN$14*((AK22+AL22))/100)</f>
        <v>0</v>
      </c>
      <c r="AN22" s="79">
        <f>AN21-AM22</f>
        <v>60</v>
      </c>
      <c r="AO22" s="218"/>
      <c r="AP22" s="216"/>
      <c r="AQ22" s="216"/>
      <c r="AR22" s="227"/>
      <c r="AS22" s="236"/>
      <c r="AT22" s="236"/>
      <c r="AU22" s="217"/>
      <c r="AV22" s="217"/>
    </row>
    <row r="23" spans="1:48" ht="188.25" customHeight="1" x14ac:dyDescent="0.35">
      <c r="A23" s="203">
        <v>10</v>
      </c>
      <c r="B23" s="89">
        <v>10</v>
      </c>
      <c r="C23" s="79" t="s">
        <v>106</v>
      </c>
      <c r="D23" s="68" t="s">
        <v>147</v>
      </c>
      <c r="E23" s="68" t="s">
        <v>108</v>
      </c>
      <c r="F23" s="99" t="s">
        <v>61</v>
      </c>
      <c r="G23" s="100" t="s">
        <v>159</v>
      </c>
      <c r="H23" s="100" t="s">
        <v>160</v>
      </c>
      <c r="I23" s="101"/>
      <c r="J23" s="101"/>
      <c r="K23" s="101"/>
      <c r="L23" s="101"/>
      <c r="M23" s="102" t="str">
        <f t="shared" ref="M23" si="19">IF(G23&lt;&gt;"",CONCATENATE(F23," ",G23,"",H23),CONCATENATE(I23," ",J23," ",K23," ",L23))</f>
        <v>Posibilidad de pérdida económica y reputacional por pérdida de la Disponibilidad de la Información de la Entidad, debido a la falla o ausencia de controles de seguridad aplicables.</v>
      </c>
      <c r="N23" s="101" t="s">
        <v>150</v>
      </c>
      <c r="O23" s="101" t="s">
        <v>161</v>
      </c>
      <c r="P23" s="96" t="s">
        <v>65</v>
      </c>
      <c r="Q23" s="96" t="s">
        <v>66</v>
      </c>
      <c r="R23" s="99" t="s">
        <v>152</v>
      </c>
      <c r="S23" s="96" t="s">
        <v>162</v>
      </c>
      <c r="T23" s="96">
        <f t="shared" ref="T23" si="20">IF(S23="Muy alta",100,IF(S23="Alta",80,IF(S23="Media",60,IF(S23="Baja",40,IF(S23="Muy baja",20,IF(S23="Casi Seguro",100,IF(S23="Probable",80,IF(S23="Posible",60,IF(S23="Improbable",40,IF(S23="Rara vez",20,0))))))))))</f>
        <v>20</v>
      </c>
      <c r="U23" s="96" t="s">
        <v>114</v>
      </c>
      <c r="V23" s="96">
        <f t="shared" ref="V23" si="21">IF(U23="Catastrófico",100,IF(U23="Mayor",80,IF(U23="Moderado",60,IF(U23="Menor",40,IF(U23="Leve",20,0)))))</f>
        <v>40</v>
      </c>
      <c r="W23" s="96" t="s">
        <v>163</v>
      </c>
      <c r="X23" s="97" t="s">
        <v>164</v>
      </c>
      <c r="Y23" s="96" t="str">
        <f t="shared" si="0"/>
        <v>Probabilidad</v>
      </c>
      <c r="Z23" s="96" t="s">
        <v>72</v>
      </c>
      <c r="AA23" s="96" t="s">
        <v>165</v>
      </c>
      <c r="AB23" s="96" t="s">
        <v>74</v>
      </c>
      <c r="AC23" s="96" t="s">
        <v>75</v>
      </c>
      <c r="AD23" s="96" t="s">
        <v>76</v>
      </c>
      <c r="AE23" s="81">
        <f>AI23</f>
        <v>0</v>
      </c>
      <c r="AF23" s="79">
        <f t="shared" si="1"/>
        <v>25</v>
      </c>
      <c r="AG23" s="79">
        <f t="shared" si="2"/>
        <v>25</v>
      </c>
      <c r="AH23" s="79">
        <f>($T$16*((AF23+AG23))/100)</f>
        <v>20</v>
      </c>
      <c r="AI23" s="79">
        <f>T23-AH23</f>
        <v>0</v>
      </c>
      <c r="AJ23" s="81">
        <f>AN23</f>
        <v>40</v>
      </c>
      <c r="AK23" s="79">
        <f t="shared" si="3"/>
        <v>0</v>
      </c>
      <c r="AL23" s="79">
        <f t="shared" si="4"/>
        <v>0</v>
      </c>
      <c r="AM23" s="79">
        <f>($V$16*((AK23+AL23))/100)</f>
        <v>0</v>
      </c>
      <c r="AN23" s="79">
        <f>V23-AM23</f>
        <v>40</v>
      </c>
      <c r="AO23" s="79" t="s">
        <v>163</v>
      </c>
      <c r="AP23" s="79" t="s">
        <v>166</v>
      </c>
      <c r="AQ23" s="96" t="s">
        <v>167</v>
      </c>
      <c r="AR23" s="74" t="s">
        <v>168</v>
      </c>
      <c r="AS23" s="86" t="s">
        <v>168</v>
      </c>
      <c r="AT23" s="86" t="s">
        <v>168</v>
      </c>
      <c r="AU23" s="85" t="s">
        <v>168</v>
      </c>
      <c r="AV23" s="79" t="s">
        <v>168</v>
      </c>
    </row>
    <row r="24" spans="1:48" ht="140.25" customHeight="1" x14ac:dyDescent="0.35">
      <c r="A24" s="364">
        <v>11</v>
      </c>
      <c r="B24" s="430">
        <v>11</v>
      </c>
      <c r="C24" s="216" t="s">
        <v>169</v>
      </c>
      <c r="D24" s="217" t="s">
        <v>170</v>
      </c>
      <c r="E24" s="217" t="s">
        <v>171</v>
      </c>
      <c r="F24" s="217" t="s">
        <v>61</v>
      </c>
      <c r="G24" s="232" t="s">
        <v>172</v>
      </c>
      <c r="H24" s="232" t="s">
        <v>173</v>
      </c>
      <c r="I24" s="215"/>
      <c r="J24" s="215"/>
      <c r="K24" s="215"/>
      <c r="L24" s="215"/>
      <c r="M24" s="214" t="str">
        <f>IF(G24&lt;&gt;"",CONCATENATE(F24," ",G24),CONCATENATE(I24," ",J24," ",K24," ",L24))</f>
        <v xml:space="preserve">Posibilidad de pérdida económica y reputacional por la inoportunidad  en la ejecución efectiva de los recursos de la Entidad </v>
      </c>
      <c r="N24" s="215" t="s">
        <v>64</v>
      </c>
      <c r="O24" s="215" t="s">
        <v>174</v>
      </c>
      <c r="P24" s="216" t="s">
        <v>65</v>
      </c>
      <c r="Q24" s="216" t="s">
        <v>66</v>
      </c>
      <c r="R24" s="217">
        <v>96</v>
      </c>
      <c r="S24" s="216" t="s">
        <v>113</v>
      </c>
      <c r="T24" s="216">
        <f>IF(S24="Muy alta",100,IF(S24="Alta",80,IF(S24="Media",60,IF(S24="Baja",40,IF(S24="Muy baja",20,IF(S24="Casi Seguro",100,IF(S24="Probable",80,IF(S24="Posible",60,IF(S24="Improbable",40,IF(S24="Rara vez",20,0))))))))))</f>
        <v>40</v>
      </c>
      <c r="U24" s="216" t="s">
        <v>69</v>
      </c>
      <c r="V24" s="216">
        <f>IF(U24="Catastrófico",100,IF(U24="Mayor",80,IF(U24="Moderado",60,IF(U24="Menor",40,IF(U24="Leve",20,0)))))</f>
        <v>80</v>
      </c>
      <c r="W24" s="216" t="s">
        <v>70</v>
      </c>
      <c r="X24" s="74" t="s">
        <v>175</v>
      </c>
      <c r="Y24" s="96" t="str">
        <f>IF(OR(Z24="Preventivo",Z24="Detectivo"),"Probabilidad",IF(Z24="Correctivo","Impacto"," "))</f>
        <v>Probabilidad</v>
      </c>
      <c r="Z24" s="96" t="s">
        <v>72</v>
      </c>
      <c r="AA24" s="96" t="s">
        <v>165</v>
      </c>
      <c r="AB24" s="96" t="s">
        <v>74</v>
      </c>
      <c r="AC24" s="96" t="s">
        <v>75</v>
      </c>
      <c r="AD24" s="96" t="s">
        <v>76</v>
      </c>
      <c r="AE24" s="347">
        <f>AI26</f>
        <v>8.4</v>
      </c>
      <c r="AF24" s="96">
        <f>IF(Z24="Preventivo",25,IF(Z24="Detectivo",15,0))</f>
        <v>25</v>
      </c>
      <c r="AG24" s="96">
        <f>IF(Z24="Correctivo",0,IF(AA24="Automatizado",25,IF(AA24="Manual",15,0)))</f>
        <v>25</v>
      </c>
      <c r="AH24" s="96">
        <f>($T$24*((AF24+AG24))/100)</f>
        <v>20</v>
      </c>
      <c r="AI24" s="96">
        <f>T24-AH24</f>
        <v>20</v>
      </c>
      <c r="AJ24" s="347">
        <f>AN26</f>
        <v>80</v>
      </c>
      <c r="AK24" s="96">
        <f>IF(Z24="Correctivo",10,0)</f>
        <v>0</v>
      </c>
      <c r="AL24" s="96">
        <f>IF(Y24="Probabilidad",0,IF(AA24="Automatizado",25,IF(AA24="Manual",15,0)))</f>
        <v>0</v>
      </c>
      <c r="AM24" s="96">
        <f>($V$24*((AK24+AL24))/100)</f>
        <v>0</v>
      </c>
      <c r="AN24" s="96">
        <f>V24-AM24</f>
        <v>80</v>
      </c>
      <c r="AO24" s="216" t="s">
        <v>70</v>
      </c>
      <c r="AP24" s="216" t="s">
        <v>78</v>
      </c>
      <c r="AQ24" s="216" t="s">
        <v>79</v>
      </c>
      <c r="AR24" s="227" t="s">
        <v>176</v>
      </c>
      <c r="AS24" s="238">
        <v>46023</v>
      </c>
      <c r="AT24" s="238">
        <v>46387</v>
      </c>
      <c r="AU24" s="216" t="s">
        <v>139</v>
      </c>
      <c r="AV24" s="216" t="s">
        <v>177</v>
      </c>
    </row>
    <row r="25" spans="1:48" ht="171" customHeight="1" x14ac:dyDescent="0.35">
      <c r="A25" s="365"/>
      <c r="B25" s="430"/>
      <c r="C25" s="216"/>
      <c r="D25" s="217"/>
      <c r="E25" s="217"/>
      <c r="F25" s="217"/>
      <c r="G25" s="232"/>
      <c r="H25" s="232"/>
      <c r="I25" s="215"/>
      <c r="J25" s="215"/>
      <c r="K25" s="215"/>
      <c r="L25" s="215"/>
      <c r="M25" s="214"/>
      <c r="N25" s="215"/>
      <c r="O25" s="215"/>
      <c r="P25" s="216"/>
      <c r="Q25" s="216"/>
      <c r="R25" s="217"/>
      <c r="S25" s="216"/>
      <c r="T25" s="216"/>
      <c r="U25" s="216"/>
      <c r="V25" s="216"/>
      <c r="W25" s="216"/>
      <c r="X25" s="74" t="s">
        <v>178</v>
      </c>
      <c r="Y25" s="96" t="str">
        <f t="shared" ref="Y25:Y37" si="22">IF(OR(Z25="Preventivo",Z25="Detectivo"),"Probabilidad",IF(Z25="Correctivo","Impacto"," "))</f>
        <v>Probabilidad</v>
      </c>
      <c r="Z25" s="96" t="s">
        <v>94</v>
      </c>
      <c r="AA25" s="96" t="s">
        <v>73</v>
      </c>
      <c r="AB25" s="96" t="s">
        <v>74</v>
      </c>
      <c r="AC25" s="96" t="s">
        <v>75</v>
      </c>
      <c r="AD25" s="96" t="s">
        <v>76</v>
      </c>
      <c r="AE25" s="347"/>
      <c r="AF25" s="96">
        <f t="shared" ref="AF25:AF37" si="23">IF(Z25="Preventivo",25,IF(Z25="Detectivo",15,0))</f>
        <v>15</v>
      </c>
      <c r="AG25" s="96">
        <f t="shared" ref="AG25:AG37" si="24">IF(Z25="Correctivo",0,IF(AA25="Automatizado",25,IF(AA25="Manual",15,0)))</f>
        <v>15</v>
      </c>
      <c r="AH25" s="96">
        <f>($AI$24*((AF25+AG25))/100)</f>
        <v>6</v>
      </c>
      <c r="AI25" s="96">
        <f>AI24-AH25</f>
        <v>14</v>
      </c>
      <c r="AJ25" s="347"/>
      <c r="AK25" s="96">
        <f t="shared" ref="AK25:AK37" si="25">IF(Z25="Correctivo",10,0)</f>
        <v>0</v>
      </c>
      <c r="AL25" s="96">
        <f t="shared" ref="AL25:AL37" si="26">IF(Y25="Probabilidad",0,IF(AA25="Automatizado",25,IF(AA25="Manual",15,0)))</f>
        <v>0</v>
      </c>
      <c r="AM25" s="96">
        <f>($AN$24*((AK25+AL25))/100)</f>
        <v>0</v>
      </c>
      <c r="AN25" s="96">
        <f>AN24-AM25</f>
        <v>80</v>
      </c>
      <c r="AO25" s="216"/>
      <c r="AP25" s="216"/>
      <c r="AQ25" s="216"/>
      <c r="AR25" s="227"/>
      <c r="AS25" s="216"/>
      <c r="AT25" s="216"/>
      <c r="AU25" s="216"/>
      <c r="AV25" s="216"/>
    </row>
    <row r="26" spans="1:48" ht="147" customHeight="1" x14ac:dyDescent="0.35">
      <c r="A26" s="392"/>
      <c r="B26" s="430"/>
      <c r="C26" s="216"/>
      <c r="D26" s="217"/>
      <c r="E26" s="217"/>
      <c r="F26" s="217"/>
      <c r="G26" s="232"/>
      <c r="H26" s="232"/>
      <c r="I26" s="215"/>
      <c r="J26" s="215"/>
      <c r="K26" s="215"/>
      <c r="L26" s="215"/>
      <c r="M26" s="214"/>
      <c r="N26" s="215"/>
      <c r="O26" s="215"/>
      <c r="P26" s="216"/>
      <c r="Q26" s="216"/>
      <c r="R26" s="217"/>
      <c r="S26" s="216"/>
      <c r="T26" s="216"/>
      <c r="U26" s="216"/>
      <c r="V26" s="216"/>
      <c r="W26" s="216"/>
      <c r="X26" s="74" t="s">
        <v>179</v>
      </c>
      <c r="Y26" s="96" t="str">
        <f t="shared" si="22"/>
        <v>Probabilidad</v>
      </c>
      <c r="Z26" s="96" t="s">
        <v>72</v>
      </c>
      <c r="AA26" s="96" t="s">
        <v>73</v>
      </c>
      <c r="AB26" s="96" t="s">
        <v>74</v>
      </c>
      <c r="AC26" s="96" t="s">
        <v>75</v>
      </c>
      <c r="AD26" s="96" t="s">
        <v>76</v>
      </c>
      <c r="AE26" s="347"/>
      <c r="AF26" s="96">
        <f t="shared" si="23"/>
        <v>25</v>
      </c>
      <c r="AG26" s="96">
        <f t="shared" si="24"/>
        <v>15</v>
      </c>
      <c r="AH26" s="96">
        <f>($AI$25*((AF26+AG26))/100)</f>
        <v>5.6</v>
      </c>
      <c r="AI26" s="96">
        <f>AI25-AH26</f>
        <v>8.4</v>
      </c>
      <c r="AJ26" s="347"/>
      <c r="AK26" s="96">
        <f t="shared" si="25"/>
        <v>0</v>
      </c>
      <c r="AL26" s="96">
        <f t="shared" si="26"/>
        <v>0</v>
      </c>
      <c r="AM26" s="96">
        <f>($AN$25*((AK26+AL26))/100)</f>
        <v>0</v>
      </c>
      <c r="AN26" s="96">
        <f>AN25-AM26</f>
        <v>80</v>
      </c>
      <c r="AO26" s="216"/>
      <c r="AP26" s="216"/>
      <c r="AQ26" s="216"/>
      <c r="AR26" s="227"/>
      <c r="AS26" s="216"/>
      <c r="AT26" s="216"/>
      <c r="AU26" s="216"/>
      <c r="AV26" s="216"/>
    </row>
    <row r="27" spans="1:48" s="204" customFormat="1" ht="239.25" customHeight="1" x14ac:dyDescent="0.35">
      <c r="A27" s="59"/>
      <c r="B27" s="433">
        <v>12</v>
      </c>
      <c r="C27" s="234" t="s">
        <v>169</v>
      </c>
      <c r="D27" s="217" t="s">
        <v>170</v>
      </c>
      <c r="E27" s="217" t="s">
        <v>180</v>
      </c>
      <c r="F27" s="217" t="s">
        <v>61</v>
      </c>
      <c r="G27" s="217" t="s">
        <v>181</v>
      </c>
      <c r="H27" s="217" t="s">
        <v>182</v>
      </c>
      <c r="I27" s="234"/>
      <c r="J27" s="234"/>
      <c r="K27" s="234"/>
      <c r="L27" s="234"/>
      <c r="M27" s="234" t="s">
        <v>183</v>
      </c>
      <c r="N27" s="234" t="s">
        <v>64</v>
      </c>
      <c r="O27" s="234" t="s">
        <v>174</v>
      </c>
      <c r="P27" s="234" t="s">
        <v>65</v>
      </c>
      <c r="Q27" s="234" t="s">
        <v>66</v>
      </c>
      <c r="R27" s="217">
        <v>110</v>
      </c>
      <c r="S27" s="234" t="s">
        <v>113</v>
      </c>
      <c r="T27" s="234">
        <v>40</v>
      </c>
      <c r="U27" s="234" t="s">
        <v>134</v>
      </c>
      <c r="V27" s="234">
        <v>100</v>
      </c>
      <c r="W27" s="234" t="s">
        <v>135</v>
      </c>
      <c r="X27" s="97" t="s">
        <v>184</v>
      </c>
      <c r="Y27" s="103" t="s">
        <v>185</v>
      </c>
      <c r="Z27" s="103" t="s">
        <v>72</v>
      </c>
      <c r="AA27" s="103" t="s">
        <v>73</v>
      </c>
      <c r="AB27" s="103" t="s">
        <v>74</v>
      </c>
      <c r="AC27" s="103" t="s">
        <v>75</v>
      </c>
      <c r="AD27" s="103" t="s">
        <v>76</v>
      </c>
      <c r="AE27" s="234">
        <v>24</v>
      </c>
      <c r="AF27" s="103">
        <v>25</v>
      </c>
      <c r="AG27" s="103">
        <v>15</v>
      </c>
      <c r="AH27" s="103">
        <v>16</v>
      </c>
      <c r="AI27" s="103">
        <v>24</v>
      </c>
      <c r="AJ27" s="234">
        <v>100</v>
      </c>
      <c r="AK27" s="103">
        <v>0</v>
      </c>
      <c r="AL27" s="103">
        <v>0</v>
      </c>
      <c r="AM27" s="103">
        <v>0</v>
      </c>
      <c r="AN27" s="103">
        <v>100</v>
      </c>
      <c r="AO27" s="216" t="s">
        <v>135</v>
      </c>
      <c r="AP27" s="234" t="s">
        <v>78</v>
      </c>
      <c r="AQ27" s="234" t="s">
        <v>79</v>
      </c>
      <c r="AR27" s="227" t="s">
        <v>186</v>
      </c>
      <c r="AS27" s="314">
        <v>46023</v>
      </c>
      <c r="AT27" s="314">
        <v>46387</v>
      </c>
      <c r="AU27" s="234" t="s">
        <v>187</v>
      </c>
      <c r="AV27" s="234" t="s">
        <v>188</v>
      </c>
    </row>
    <row r="28" spans="1:48" s="204" customFormat="1" ht="239.25" customHeight="1" x14ac:dyDescent="0.35">
      <c r="A28" s="59"/>
      <c r="B28" s="433"/>
      <c r="C28" s="234"/>
      <c r="D28" s="217"/>
      <c r="E28" s="217"/>
      <c r="F28" s="217"/>
      <c r="G28" s="217"/>
      <c r="H28" s="217"/>
      <c r="I28" s="234"/>
      <c r="J28" s="234"/>
      <c r="K28" s="234"/>
      <c r="L28" s="234"/>
      <c r="M28" s="234"/>
      <c r="N28" s="234"/>
      <c r="O28" s="234"/>
      <c r="P28" s="234"/>
      <c r="Q28" s="234"/>
      <c r="R28" s="217"/>
      <c r="S28" s="234"/>
      <c r="T28" s="234"/>
      <c r="U28" s="234"/>
      <c r="V28" s="234"/>
      <c r="W28" s="234"/>
      <c r="X28" s="97" t="s">
        <v>189</v>
      </c>
      <c r="Y28" s="103" t="s">
        <v>185</v>
      </c>
      <c r="Z28" s="103" t="s">
        <v>72</v>
      </c>
      <c r="AA28" s="103" t="s">
        <v>73</v>
      </c>
      <c r="AB28" s="103" t="s">
        <v>74</v>
      </c>
      <c r="AC28" s="103" t="s">
        <v>75</v>
      </c>
      <c r="AD28" s="103" t="s">
        <v>76</v>
      </c>
      <c r="AE28" s="234"/>
      <c r="AF28" s="103">
        <v>25</v>
      </c>
      <c r="AG28" s="103">
        <v>15</v>
      </c>
      <c r="AH28" s="103">
        <v>16</v>
      </c>
      <c r="AI28" s="103">
        <v>24</v>
      </c>
      <c r="AJ28" s="234"/>
      <c r="AK28" s="103">
        <v>0</v>
      </c>
      <c r="AL28" s="103">
        <v>0</v>
      </c>
      <c r="AM28" s="103">
        <v>0</v>
      </c>
      <c r="AN28" s="103">
        <v>100</v>
      </c>
      <c r="AO28" s="216"/>
      <c r="AP28" s="234"/>
      <c r="AQ28" s="234"/>
      <c r="AR28" s="227"/>
      <c r="AS28" s="234"/>
      <c r="AT28" s="234"/>
      <c r="AU28" s="234"/>
      <c r="AV28" s="234"/>
    </row>
    <row r="29" spans="1:48" ht="122.25" customHeight="1" x14ac:dyDescent="0.35">
      <c r="A29" s="364">
        <v>13</v>
      </c>
      <c r="B29" s="430">
        <v>13</v>
      </c>
      <c r="C29" s="216" t="s">
        <v>169</v>
      </c>
      <c r="D29" s="217" t="s">
        <v>170</v>
      </c>
      <c r="E29" s="217" t="s">
        <v>190</v>
      </c>
      <c r="F29" s="217" t="s">
        <v>109</v>
      </c>
      <c r="G29" s="232" t="s">
        <v>191</v>
      </c>
      <c r="H29" s="232" t="s">
        <v>192</v>
      </c>
      <c r="I29" s="215"/>
      <c r="J29" s="215"/>
      <c r="K29" s="215"/>
      <c r="L29" s="215"/>
      <c r="M29" s="214" t="str">
        <f t="shared" ref="M29" si="27">IF(G29&lt;&gt;"",CONCATENATE(F29," ",G29),CONCATENATE(I29," ",J29," ",K29," ",L29))</f>
        <v>Posibilidad de pérdida reputacional ante las partes interesadas por el incumplimiento en las metas establecidas en el Plan de Acción Institucional de acuerdo con la programación y criterios establecidos</v>
      </c>
      <c r="N29" s="215" t="s">
        <v>64</v>
      </c>
      <c r="O29" s="215" t="s">
        <v>174</v>
      </c>
      <c r="P29" s="216" t="s">
        <v>65</v>
      </c>
      <c r="Q29" s="216" t="s">
        <v>66</v>
      </c>
      <c r="R29" s="217">
        <v>309</v>
      </c>
      <c r="S29" s="216" t="s">
        <v>113</v>
      </c>
      <c r="T29" s="216">
        <f t="shared" ref="T29" si="28">IF(S29="Muy alta",100,IF(S29="Alta",80,IF(S29="Media",60,IF(S29="Baja",40,IF(S29="Muy baja",20,IF(S29="Casi Seguro",100,IF(S29="Probable",80,IF(S29="Posible",60,IF(S29="Improbable",40,IF(S29="Rara vez",20,0))))))))))</f>
        <v>40</v>
      </c>
      <c r="U29" s="216" t="s">
        <v>69</v>
      </c>
      <c r="V29" s="216">
        <f t="shared" ref="V29" si="29">IF(U29="Catastrófico",100,IF(U29="Mayor",80,IF(U29="Moderado",60,IF(U29="Menor",40,IF(U29="Leve",20,0)))))</f>
        <v>80</v>
      </c>
      <c r="W29" s="216" t="s">
        <v>70</v>
      </c>
      <c r="X29" s="74" t="s">
        <v>193</v>
      </c>
      <c r="Y29" s="96" t="str">
        <f t="shared" si="22"/>
        <v>Probabilidad</v>
      </c>
      <c r="Z29" s="96" t="s">
        <v>94</v>
      </c>
      <c r="AA29" s="96" t="s">
        <v>73</v>
      </c>
      <c r="AB29" s="96" t="s">
        <v>74</v>
      </c>
      <c r="AC29" s="96" t="s">
        <v>75</v>
      </c>
      <c r="AD29" s="96" t="s">
        <v>76</v>
      </c>
      <c r="AE29" s="347">
        <f>AI31</f>
        <v>16.8</v>
      </c>
      <c r="AF29" s="96">
        <f t="shared" si="23"/>
        <v>15</v>
      </c>
      <c r="AG29" s="96">
        <f t="shared" si="24"/>
        <v>15</v>
      </c>
      <c r="AH29" s="96">
        <f>($T$29*((AF29+AG29))/100)</f>
        <v>12</v>
      </c>
      <c r="AI29" s="96">
        <f>T29-AH29</f>
        <v>28</v>
      </c>
      <c r="AJ29" s="347">
        <f>AN31</f>
        <v>80</v>
      </c>
      <c r="AK29" s="96">
        <f t="shared" si="25"/>
        <v>0</v>
      </c>
      <c r="AL29" s="96">
        <f t="shared" si="26"/>
        <v>0</v>
      </c>
      <c r="AM29" s="96">
        <f>($V$29*((AK29+AL29))/100)</f>
        <v>0</v>
      </c>
      <c r="AN29" s="96">
        <f>V29-AM29</f>
        <v>80</v>
      </c>
      <c r="AO29" s="216" t="s">
        <v>77</v>
      </c>
      <c r="AP29" s="216" t="s">
        <v>78</v>
      </c>
      <c r="AQ29" s="216" t="s">
        <v>79</v>
      </c>
      <c r="AR29" s="227" t="s">
        <v>194</v>
      </c>
      <c r="AS29" s="238">
        <v>46023</v>
      </c>
      <c r="AT29" s="238">
        <v>46387</v>
      </c>
      <c r="AU29" s="237" t="s">
        <v>187</v>
      </c>
      <c r="AV29" s="216" t="s">
        <v>195</v>
      </c>
    </row>
    <row r="30" spans="1:48" ht="133.5" customHeight="1" x14ac:dyDescent="0.35">
      <c r="A30" s="365"/>
      <c r="B30" s="430"/>
      <c r="C30" s="216"/>
      <c r="D30" s="217"/>
      <c r="E30" s="217"/>
      <c r="F30" s="217"/>
      <c r="G30" s="232"/>
      <c r="H30" s="232"/>
      <c r="I30" s="215"/>
      <c r="J30" s="215"/>
      <c r="K30" s="215"/>
      <c r="L30" s="215"/>
      <c r="M30" s="214"/>
      <c r="N30" s="215"/>
      <c r="O30" s="215"/>
      <c r="P30" s="216"/>
      <c r="Q30" s="216"/>
      <c r="R30" s="217"/>
      <c r="S30" s="216"/>
      <c r="T30" s="216"/>
      <c r="U30" s="216"/>
      <c r="V30" s="216"/>
      <c r="W30" s="216"/>
      <c r="X30" s="74" t="s">
        <v>196</v>
      </c>
      <c r="Y30" s="96" t="str">
        <f t="shared" si="22"/>
        <v>Impacto</v>
      </c>
      <c r="Z30" s="96" t="s">
        <v>84</v>
      </c>
      <c r="AA30" s="96" t="s">
        <v>73</v>
      </c>
      <c r="AB30" s="96" t="s">
        <v>74</v>
      </c>
      <c r="AC30" s="96" t="s">
        <v>75</v>
      </c>
      <c r="AD30" s="96" t="s">
        <v>76</v>
      </c>
      <c r="AE30" s="347"/>
      <c r="AF30" s="96">
        <f t="shared" si="23"/>
        <v>0</v>
      </c>
      <c r="AG30" s="96">
        <f t="shared" si="24"/>
        <v>0</v>
      </c>
      <c r="AH30" s="96">
        <f>($AI$29*((AF30+AG30))/100)</f>
        <v>0</v>
      </c>
      <c r="AI30" s="96">
        <f>AI29-AH30</f>
        <v>28</v>
      </c>
      <c r="AJ30" s="347"/>
      <c r="AK30" s="96">
        <f t="shared" si="25"/>
        <v>10</v>
      </c>
      <c r="AL30" s="96">
        <f t="shared" si="26"/>
        <v>15</v>
      </c>
      <c r="AM30" s="96">
        <v>0</v>
      </c>
      <c r="AN30" s="96">
        <f>AN29-AM30</f>
        <v>80</v>
      </c>
      <c r="AO30" s="216"/>
      <c r="AP30" s="216"/>
      <c r="AQ30" s="216"/>
      <c r="AR30" s="227"/>
      <c r="AS30" s="216"/>
      <c r="AT30" s="216"/>
      <c r="AU30" s="237"/>
      <c r="AV30" s="216"/>
    </row>
    <row r="31" spans="1:48" ht="158.25" customHeight="1" x14ac:dyDescent="0.35">
      <c r="A31" s="392"/>
      <c r="B31" s="430"/>
      <c r="C31" s="216"/>
      <c r="D31" s="217"/>
      <c r="E31" s="217"/>
      <c r="F31" s="217"/>
      <c r="G31" s="232"/>
      <c r="H31" s="232"/>
      <c r="I31" s="215"/>
      <c r="J31" s="215"/>
      <c r="K31" s="215"/>
      <c r="L31" s="215"/>
      <c r="M31" s="214"/>
      <c r="N31" s="215"/>
      <c r="O31" s="215"/>
      <c r="P31" s="216"/>
      <c r="Q31" s="216"/>
      <c r="R31" s="217"/>
      <c r="S31" s="216"/>
      <c r="T31" s="216"/>
      <c r="U31" s="216"/>
      <c r="V31" s="216"/>
      <c r="W31" s="216"/>
      <c r="X31" s="74" t="s">
        <v>197</v>
      </c>
      <c r="Y31" s="96" t="str">
        <f t="shared" si="22"/>
        <v>Probabilidad</v>
      </c>
      <c r="Z31" s="96" t="s">
        <v>72</v>
      </c>
      <c r="AA31" s="96" t="s">
        <v>73</v>
      </c>
      <c r="AB31" s="96" t="s">
        <v>74</v>
      </c>
      <c r="AC31" s="96" t="s">
        <v>75</v>
      </c>
      <c r="AD31" s="96" t="s">
        <v>76</v>
      </c>
      <c r="AE31" s="347"/>
      <c r="AF31" s="96">
        <f t="shared" si="23"/>
        <v>25</v>
      </c>
      <c r="AG31" s="96">
        <f t="shared" si="24"/>
        <v>15</v>
      </c>
      <c r="AH31" s="96">
        <f>($AI$30*((AF31+AG31))/100)</f>
        <v>11.2</v>
      </c>
      <c r="AI31" s="96">
        <f>AI30-AH31</f>
        <v>16.8</v>
      </c>
      <c r="AJ31" s="347"/>
      <c r="AK31" s="96">
        <f t="shared" si="25"/>
        <v>0</v>
      </c>
      <c r="AL31" s="96">
        <f t="shared" si="26"/>
        <v>0</v>
      </c>
      <c r="AM31" s="96">
        <f>($AN$30*((AK31+AL31))/100)</f>
        <v>0</v>
      </c>
      <c r="AN31" s="96">
        <f>AN30-AM31</f>
        <v>80</v>
      </c>
      <c r="AO31" s="216"/>
      <c r="AP31" s="216"/>
      <c r="AQ31" s="216"/>
      <c r="AR31" s="227"/>
      <c r="AS31" s="216"/>
      <c r="AT31" s="216"/>
      <c r="AU31" s="237"/>
      <c r="AV31" s="216"/>
    </row>
    <row r="32" spans="1:48" ht="159.75" customHeight="1" x14ac:dyDescent="0.35">
      <c r="A32" s="364">
        <v>14</v>
      </c>
      <c r="B32" s="430">
        <v>14</v>
      </c>
      <c r="C32" s="216" t="s">
        <v>169</v>
      </c>
      <c r="D32" s="217" t="s">
        <v>170</v>
      </c>
      <c r="E32" s="217" t="s">
        <v>198</v>
      </c>
      <c r="F32" s="217" t="s">
        <v>109</v>
      </c>
      <c r="G32" s="217" t="s">
        <v>199</v>
      </c>
      <c r="H32" s="217" t="s">
        <v>200</v>
      </c>
      <c r="I32" s="215"/>
      <c r="J32" s="215"/>
      <c r="K32" s="215"/>
      <c r="L32" s="215"/>
      <c r="M32" s="214" t="str">
        <f t="shared" ref="M32" si="30">IF(G32&lt;&gt;"",CONCATENATE(F32," ",G32),CONCATENATE(I32," ",J32," ",K32," ",L32))</f>
        <v>Posibilidad de pérdida reputacional por el incumplimiento de las actividades asociadas a la  implementación del Sistema Integrado de Gestión</v>
      </c>
      <c r="N32" s="215" t="s">
        <v>64</v>
      </c>
      <c r="O32" s="215" t="s">
        <v>174</v>
      </c>
      <c r="P32" s="216" t="s">
        <v>65</v>
      </c>
      <c r="Q32" s="216" t="s">
        <v>66</v>
      </c>
      <c r="R32" s="217">
        <v>4</v>
      </c>
      <c r="S32" s="216" t="s">
        <v>162</v>
      </c>
      <c r="T32" s="216">
        <f t="shared" ref="T32" si="31">IF(S32="Muy alta",100,IF(S32="Alta",80,IF(S32="Media",60,IF(S32="Baja",40,IF(S32="Muy baja",20,IF(S32="Casi Seguro",100,IF(S32="Probable",80,IF(S32="Posible",60,IF(S32="Improbable",40,IF(S32="Rara vez",20,0))))))))))</f>
        <v>20</v>
      </c>
      <c r="U32" s="216" t="s">
        <v>77</v>
      </c>
      <c r="V32" s="216">
        <f t="shared" ref="V32" si="32">IF(U32="Catastrófico",100,IF(U32="Mayor",80,IF(U32="Moderado",60,IF(U32="Menor",40,IF(U32="Leve",20,0)))))</f>
        <v>60</v>
      </c>
      <c r="W32" s="216" t="s">
        <v>77</v>
      </c>
      <c r="X32" s="97" t="s">
        <v>201</v>
      </c>
      <c r="Y32" s="96" t="str">
        <f t="shared" si="22"/>
        <v>Probabilidad</v>
      </c>
      <c r="Z32" s="96" t="s">
        <v>72</v>
      </c>
      <c r="AA32" s="96" t="s">
        <v>73</v>
      </c>
      <c r="AB32" s="96" t="s">
        <v>74</v>
      </c>
      <c r="AC32" s="96" t="s">
        <v>75</v>
      </c>
      <c r="AD32" s="96" t="s">
        <v>76</v>
      </c>
      <c r="AE32" s="347">
        <f>AI34</f>
        <v>4.32</v>
      </c>
      <c r="AF32" s="96">
        <f t="shared" si="23"/>
        <v>25</v>
      </c>
      <c r="AG32" s="96">
        <f t="shared" si="24"/>
        <v>15</v>
      </c>
      <c r="AH32" s="96">
        <f>($T$32*((AF32+AG32))/100)</f>
        <v>8</v>
      </c>
      <c r="AI32" s="96">
        <f>T32-AH32</f>
        <v>12</v>
      </c>
      <c r="AJ32" s="347">
        <f>AN34</f>
        <v>60</v>
      </c>
      <c r="AK32" s="96">
        <f t="shared" si="25"/>
        <v>0</v>
      </c>
      <c r="AL32" s="96">
        <f t="shared" si="26"/>
        <v>0</v>
      </c>
      <c r="AM32" s="96">
        <f>($V$32*((AK32+AL32))/100)</f>
        <v>0</v>
      </c>
      <c r="AN32" s="96">
        <f>V32-AM32</f>
        <v>60</v>
      </c>
      <c r="AO32" s="216" t="s">
        <v>77</v>
      </c>
      <c r="AP32" s="216" t="s">
        <v>78</v>
      </c>
      <c r="AQ32" s="216" t="s">
        <v>79</v>
      </c>
      <c r="AR32" s="227" t="s">
        <v>202</v>
      </c>
      <c r="AS32" s="238">
        <v>46023</v>
      </c>
      <c r="AT32" s="238">
        <v>46387</v>
      </c>
      <c r="AU32" s="238" t="s">
        <v>187</v>
      </c>
      <c r="AV32" s="238" t="s">
        <v>203</v>
      </c>
    </row>
    <row r="33" spans="1:48" ht="193.5" customHeight="1" x14ac:dyDescent="0.35">
      <c r="A33" s="365"/>
      <c r="B33" s="430"/>
      <c r="C33" s="216"/>
      <c r="D33" s="217"/>
      <c r="E33" s="217"/>
      <c r="F33" s="217"/>
      <c r="G33" s="217"/>
      <c r="H33" s="217"/>
      <c r="I33" s="215"/>
      <c r="J33" s="215"/>
      <c r="K33" s="215"/>
      <c r="L33" s="215"/>
      <c r="M33" s="214"/>
      <c r="N33" s="215"/>
      <c r="O33" s="215"/>
      <c r="P33" s="216"/>
      <c r="Q33" s="216"/>
      <c r="R33" s="217"/>
      <c r="S33" s="216"/>
      <c r="T33" s="216"/>
      <c r="U33" s="216"/>
      <c r="V33" s="216"/>
      <c r="W33" s="216"/>
      <c r="X33" s="97" t="s">
        <v>204</v>
      </c>
      <c r="Y33" s="96" t="str">
        <f t="shared" si="22"/>
        <v>Probabilidad</v>
      </c>
      <c r="Z33" s="96" t="s">
        <v>72</v>
      </c>
      <c r="AA33" s="96" t="s">
        <v>73</v>
      </c>
      <c r="AB33" s="96" t="s">
        <v>74</v>
      </c>
      <c r="AC33" s="96" t="s">
        <v>75</v>
      </c>
      <c r="AD33" s="96" t="s">
        <v>76</v>
      </c>
      <c r="AE33" s="347"/>
      <c r="AF33" s="96">
        <f t="shared" si="23"/>
        <v>25</v>
      </c>
      <c r="AG33" s="96">
        <f t="shared" si="24"/>
        <v>15</v>
      </c>
      <c r="AH33" s="96">
        <f>($AI$32*((AF33+AG33))/100)</f>
        <v>4.8</v>
      </c>
      <c r="AI33" s="96">
        <f>AI32-AH33</f>
        <v>7.2</v>
      </c>
      <c r="AJ33" s="347"/>
      <c r="AK33" s="96">
        <f t="shared" si="25"/>
        <v>0</v>
      </c>
      <c r="AL33" s="96">
        <f t="shared" si="26"/>
        <v>0</v>
      </c>
      <c r="AM33" s="96">
        <f>($AN$32*((AK33+AL33))/100)</f>
        <v>0</v>
      </c>
      <c r="AN33" s="96">
        <f>AN32-AM33</f>
        <v>60</v>
      </c>
      <c r="AO33" s="216"/>
      <c r="AP33" s="216"/>
      <c r="AQ33" s="216"/>
      <c r="AR33" s="227"/>
      <c r="AS33" s="216"/>
      <c r="AT33" s="216"/>
      <c r="AU33" s="216"/>
      <c r="AV33" s="216"/>
    </row>
    <row r="34" spans="1:48" ht="159.75" customHeight="1" x14ac:dyDescent="0.35">
      <c r="A34" s="392"/>
      <c r="B34" s="430"/>
      <c r="C34" s="216"/>
      <c r="D34" s="217"/>
      <c r="E34" s="217"/>
      <c r="F34" s="217"/>
      <c r="G34" s="217"/>
      <c r="H34" s="217"/>
      <c r="I34" s="215"/>
      <c r="J34" s="215"/>
      <c r="K34" s="215"/>
      <c r="L34" s="215"/>
      <c r="M34" s="214"/>
      <c r="N34" s="215"/>
      <c r="O34" s="215"/>
      <c r="P34" s="216"/>
      <c r="Q34" s="216"/>
      <c r="R34" s="217"/>
      <c r="S34" s="216"/>
      <c r="T34" s="216"/>
      <c r="U34" s="216"/>
      <c r="V34" s="216"/>
      <c r="W34" s="216"/>
      <c r="X34" s="97" t="s">
        <v>205</v>
      </c>
      <c r="Y34" s="96" t="str">
        <f t="shared" si="22"/>
        <v>Probabilidad</v>
      </c>
      <c r="Z34" s="96" t="s">
        <v>72</v>
      </c>
      <c r="AA34" s="96" t="s">
        <v>73</v>
      </c>
      <c r="AB34" s="96" t="s">
        <v>74</v>
      </c>
      <c r="AC34" s="96" t="s">
        <v>75</v>
      </c>
      <c r="AD34" s="96" t="s">
        <v>76</v>
      </c>
      <c r="AE34" s="347"/>
      <c r="AF34" s="96">
        <f t="shared" si="23"/>
        <v>25</v>
      </c>
      <c r="AG34" s="96">
        <f t="shared" si="24"/>
        <v>15</v>
      </c>
      <c r="AH34" s="96">
        <f>($AI$33*((AF34+AG34))/100)</f>
        <v>2.88</v>
      </c>
      <c r="AI34" s="96">
        <f>AI33-AH34</f>
        <v>4.32</v>
      </c>
      <c r="AJ34" s="347"/>
      <c r="AK34" s="96">
        <f t="shared" si="25"/>
        <v>0</v>
      </c>
      <c r="AL34" s="96">
        <f t="shared" si="26"/>
        <v>0</v>
      </c>
      <c r="AM34" s="96">
        <f>($AN$33*((AK34+AL34))/100)</f>
        <v>0</v>
      </c>
      <c r="AN34" s="96">
        <f>AN33-AM34</f>
        <v>60</v>
      </c>
      <c r="AO34" s="216"/>
      <c r="AP34" s="216"/>
      <c r="AQ34" s="216"/>
      <c r="AR34" s="227"/>
      <c r="AS34" s="216"/>
      <c r="AT34" s="216"/>
      <c r="AU34" s="216"/>
      <c r="AV34" s="216"/>
    </row>
    <row r="35" spans="1:48" ht="247.5" customHeight="1" x14ac:dyDescent="0.35">
      <c r="A35" s="364">
        <v>15</v>
      </c>
      <c r="B35" s="430">
        <v>15</v>
      </c>
      <c r="C35" s="216" t="s">
        <v>169</v>
      </c>
      <c r="D35" s="217" t="s">
        <v>170</v>
      </c>
      <c r="E35" s="217" t="s">
        <v>206</v>
      </c>
      <c r="F35" s="217"/>
      <c r="G35" s="217"/>
      <c r="H35" s="217"/>
      <c r="I35" s="215" t="s">
        <v>207</v>
      </c>
      <c r="J35" s="215" t="s">
        <v>208</v>
      </c>
      <c r="K35" s="215" t="s">
        <v>209</v>
      </c>
      <c r="L35" s="215" t="s">
        <v>210</v>
      </c>
      <c r="M35" s="214" t="str">
        <f t="shared" ref="M35" si="33">IF(G35&lt;&gt;"",CONCATENATE(F35," ",G35),CONCATENATE(I35," ",J35," ",K35," ",L35))</f>
        <v xml:space="preserve">Uso del poder por parte de los funcionarios  para tomar decisiones sobre recursos que favorezcan a un tercero o en beneficio propio. </v>
      </c>
      <c r="N35" s="215" t="s">
        <v>89</v>
      </c>
      <c r="O35" s="215" t="s">
        <v>174</v>
      </c>
      <c r="P35" s="216" t="s">
        <v>90</v>
      </c>
      <c r="Q35" s="216" t="s">
        <v>211</v>
      </c>
      <c r="R35" s="217">
        <v>1</v>
      </c>
      <c r="S35" s="216" t="s">
        <v>212</v>
      </c>
      <c r="T35" s="216">
        <f t="shared" ref="T35" si="34">IF(S35="Muy alta",100,IF(S35="Alta",80,IF(S35="Media",60,IF(S35="Baja",40,IF(S35="Muy baja",20,IF(S35="Casi Seguro",100,IF(S35="Probable",80,IF(S35="Posible",60,IF(S35="Improbable",40,IF(S35="Rara vez",20,0))))))))))</f>
        <v>20</v>
      </c>
      <c r="U35" s="216" t="s">
        <v>134</v>
      </c>
      <c r="V35" s="216">
        <f t="shared" ref="V35" si="35">IF(U35="Catastrófico",100,IF(U35="Mayor",80,IF(U35="Moderado",60,IF(U35="Menor",40,IF(U35="Leve",20,0)))))</f>
        <v>100</v>
      </c>
      <c r="W35" s="216" t="s">
        <v>135</v>
      </c>
      <c r="X35" s="97" t="s">
        <v>213</v>
      </c>
      <c r="Y35" s="96" t="str">
        <f t="shared" si="22"/>
        <v>Probabilidad</v>
      </c>
      <c r="Z35" s="96" t="s">
        <v>72</v>
      </c>
      <c r="AA35" s="96" t="s">
        <v>73</v>
      </c>
      <c r="AB35" s="96" t="s">
        <v>74</v>
      </c>
      <c r="AC35" s="96" t="s">
        <v>75</v>
      </c>
      <c r="AD35" s="96" t="s">
        <v>76</v>
      </c>
      <c r="AE35" s="347">
        <f t="shared" ref="AE35" si="36">AI37</f>
        <v>-18.399999999999999</v>
      </c>
      <c r="AF35" s="96">
        <f t="shared" si="23"/>
        <v>25</v>
      </c>
      <c r="AG35" s="96">
        <f t="shared" si="24"/>
        <v>15</v>
      </c>
      <c r="AH35" s="96">
        <f>($T$16*((AF35+AG35))/100)</f>
        <v>16</v>
      </c>
      <c r="AI35" s="96">
        <f>T35-AH35</f>
        <v>4</v>
      </c>
      <c r="AJ35" s="347" t="e">
        <f t="shared" ref="AJ35" si="37">AN37</f>
        <v>#REF!</v>
      </c>
      <c r="AK35" s="96">
        <f t="shared" si="25"/>
        <v>0</v>
      </c>
      <c r="AL35" s="96">
        <f t="shared" si="26"/>
        <v>0</v>
      </c>
      <c r="AM35" s="96">
        <f>($V$16*((AK35+AL35))/100)</f>
        <v>0</v>
      </c>
      <c r="AN35" s="96">
        <f>V35-AM35</f>
        <v>100</v>
      </c>
      <c r="AO35" s="216" t="s">
        <v>135</v>
      </c>
      <c r="AP35" s="216" t="s">
        <v>78</v>
      </c>
      <c r="AQ35" s="216" t="s">
        <v>79</v>
      </c>
      <c r="AR35" s="222" t="s">
        <v>214</v>
      </c>
      <c r="AS35" s="236">
        <v>46023</v>
      </c>
      <c r="AT35" s="236">
        <v>46387</v>
      </c>
      <c r="AU35" s="237" t="s">
        <v>81</v>
      </c>
      <c r="AV35" s="216" t="s">
        <v>215</v>
      </c>
    </row>
    <row r="36" spans="1:48" ht="127.5" customHeight="1" x14ac:dyDescent="0.35">
      <c r="A36" s="365"/>
      <c r="B36" s="430"/>
      <c r="C36" s="216"/>
      <c r="D36" s="217"/>
      <c r="E36" s="217"/>
      <c r="F36" s="217"/>
      <c r="G36" s="217"/>
      <c r="H36" s="217"/>
      <c r="I36" s="215"/>
      <c r="J36" s="215"/>
      <c r="K36" s="215"/>
      <c r="L36" s="215"/>
      <c r="M36" s="214"/>
      <c r="N36" s="215"/>
      <c r="O36" s="215"/>
      <c r="P36" s="216"/>
      <c r="Q36" s="216"/>
      <c r="R36" s="217"/>
      <c r="S36" s="216"/>
      <c r="T36" s="216"/>
      <c r="U36" s="216"/>
      <c r="V36" s="216"/>
      <c r="W36" s="216"/>
      <c r="X36" s="97" t="s">
        <v>216</v>
      </c>
      <c r="Y36" s="96" t="str">
        <f t="shared" si="22"/>
        <v>Probabilidad</v>
      </c>
      <c r="Z36" s="96" t="s">
        <v>72</v>
      </c>
      <c r="AA36" s="96" t="s">
        <v>73</v>
      </c>
      <c r="AB36" s="96" t="s">
        <v>74</v>
      </c>
      <c r="AC36" s="96" t="s">
        <v>75</v>
      </c>
      <c r="AD36" s="96" t="s">
        <v>76</v>
      </c>
      <c r="AE36" s="347"/>
      <c r="AF36" s="96">
        <f t="shared" si="23"/>
        <v>25</v>
      </c>
      <c r="AG36" s="96">
        <f t="shared" si="24"/>
        <v>15</v>
      </c>
      <c r="AH36" s="96">
        <f>($AI$16*((AF36+AG36))/100)</f>
        <v>6.4</v>
      </c>
      <c r="AI36" s="96">
        <f>AI35-AH36</f>
        <v>-2.4000000000000004</v>
      </c>
      <c r="AJ36" s="347"/>
      <c r="AK36" s="96">
        <f t="shared" si="25"/>
        <v>0</v>
      </c>
      <c r="AL36" s="96">
        <f t="shared" si="26"/>
        <v>0</v>
      </c>
      <c r="AM36" s="96" t="e">
        <f>(#REF!*((AK36+AL36))/100)</f>
        <v>#REF!</v>
      </c>
      <c r="AN36" s="96" t="e">
        <f>AN35-AM36</f>
        <v>#REF!</v>
      </c>
      <c r="AO36" s="216"/>
      <c r="AP36" s="216"/>
      <c r="AQ36" s="216"/>
      <c r="AR36" s="222"/>
      <c r="AS36" s="236"/>
      <c r="AT36" s="236"/>
      <c r="AU36" s="237"/>
      <c r="AV36" s="216"/>
    </row>
    <row r="37" spans="1:48" ht="114.75" customHeight="1" x14ac:dyDescent="0.35">
      <c r="A37" s="392"/>
      <c r="B37" s="430"/>
      <c r="C37" s="216"/>
      <c r="D37" s="217"/>
      <c r="E37" s="217"/>
      <c r="F37" s="217"/>
      <c r="G37" s="217"/>
      <c r="H37" s="217"/>
      <c r="I37" s="215"/>
      <c r="J37" s="215"/>
      <c r="K37" s="215"/>
      <c r="L37" s="215"/>
      <c r="M37" s="214"/>
      <c r="N37" s="215"/>
      <c r="O37" s="215"/>
      <c r="P37" s="216"/>
      <c r="Q37" s="216"/>
      <c r="R37" s="217"/>
      <c r="S37" s="216"/>
      <c r="T37" s="216"/>
      <c r="U37" s="216"/>
      <c r="V37" s="216"/>
      <c r="W37" s="216"/>
      <c r="X37" s="97" t="s">
        <v>217</v>
      </c>
      <c r="Y37" s="96" t="str">
        <f t="shared" si="22"/>
        <v>Probabilidad</v>
      </c>
      <c r="Z37" s="96" t="s">
        <v>72</v>
      </c>
      <c r="AA37" s="96" t="s">
        <v>73</v>
      </c>
      <c r="AB37" s="96" t="s">
        <v>74</v>
      </c>
      <c r="AC37" s="96" t="s">
        <v>75</v>
      </c>
      <c r="AD37" s="96" t="s">
        <v>76</v>
      </c>
      <c r="AE37" s="347"/>
      <c r="AF37" s="96">
        <f t="shared" si="23"/>
        <v>25</v>
      </c>
      <c r="AG37" s="96">
        <f t="shared" si="24"/>
        <v>15</v>
      </c>
      <c r="AH37" s="96">
        <f>($T$17*((AF37+AG37))/100)</f>
        <v>16</v>
      </c>
      <c r="AI37" s="96">
        <f>AI36-AH37</f>
        <v>-18.399999999999999</v>
      </c>
      <c r="AJ37" s="347"/>
      <c r="AK37" s="96">
        <f t="shared" si="25"/>
        <v>0</v>
      </c>
      <c r="AL37" s="96">
        <f t="shared" si="26"/>
        <v>0</v>
      </c>
      <c r="AM37" s="96">
        <f>($AN$17*((AK37+AL37))/100)</f>
        <v>0</v>
      </c>
      <c r="AN37" s="96" t="e">
        <f>AN36-AM37</f>
        <v>#REF!</v>
      </c>
      <c r="AO37" s="216"/>
      <c r="AP37" s="216"/>
      <c r="AQ37" s="216"/>
      <c r="AR37" s="222"/>
      <c r="AS37" s="236"/>
      <c r="AT37" s="236"/>
      <c r="AU37" s="237"/>
      <c r="AV37" s="216"/>
    </row>
    <row r="38" spans="1:48" ht="228.75" customHeight="1" x14ac:dyDescent="0.35">
      <c r="A38" s="410">
        <v>16</v>
      </c>
      <c r="B38" s="430">
        <v>16</v>
      </c>
      <c r="C38" s="344" t="s">
        <v>169</v>
      </c>
      <c r="D38" s="244" t="s">
        <v>170</v>
      </c>
      <c r="E38" s="244" t="s">
        <v>218</v>
      </c>
      <c r="F38" s="244" t="s">
        <v>219</v>
      </c>
      <c r="G38" s="232" t="s">
        <v>220</v>
      </c>
      <c r="H38" s="232" t="s">
        <v>221</v>
      </c>
      <c r="I38" s="231" t="s">
        <v>222</v>
      </c>
      <c r="J38" s="231"/>
      <c r="K38" s="231"/>
      <c r="L38" s="231"/>
      <c r="M38" s="231" t="s">
        <v>222</v>
      </c>
      <c r="N38" s="231" t="s">
        <v>150</v>
      </c>
      <c r="O38" s="231" t="s">
        <v>223</v>
      </c>
      <c r="P38" s="239" t="s">
        <v>65</v>
      </c>
      <c r="Q38" s="239" t="s">
        <v>66</v>
      </c>
      <c r="R38" s="244">
        <v>240</v>
      </c>
      <c r="S38" s="239" t="s">
        <v>113</v>
      </c>
      <c r="T38" s="239">
        <v>40</v>
      </c>
      <c r="U38" s="239" t="s">
        <v>69</v>
      </c>
      <c r="V38" s="239">
        <v>80</v>
      </c>
      <c r="W38" s="216" t="s">
        <v>70</v>
      </c>
      <c r="X38" s="97" t="s">
        <v>224</v>
      </c>
      <c r="Y38" s="104" t="s">
        <v>185</v>
      </c>
      <c r="Z38" s="104" t="s">
        <v>72</v>
      </c>
      <c r="AA38" s="104" t="s">
        <v>73</v>
      </c>
      <c r="AB38" s="104" t="s">
        <v>158</v>
      </c>
      <c r="AC38" s="104" t="s">
        <v>75</v>
      </c>
      <c r="AD38" s="104" t="s">
        <v>76</v>
      </c>
      <c r="AE38" s="239">
        <v>14.4</v>
      </c>
      <c r="AF38" s="104">
        <v>25</v>
      </c>
      <c r="AG38" s="104">
        <v>15</v>
      </c>
      <c r="AH38" s="104">
        <v>16</v>
      </c>
      <c r="AI38" s="104">
        <v>24</v>
      </c>
      <c r="AJ38" s="239">
        <v>80</v>
      </c>
      <c r="AK38" s="104">
        <v>0</v>
      </c>
      <c r="AL38" s="104">
        <v>0</v>
      </c>
      <c r="AM38" s="104">
        <v>0</v>
      </c>
      <c r="AN38" s="104">
        <v>80</v>
      </c>
      <c r="AO38" s="216" t="s">
        <v>70</v>
      </c>
      <c r="AP38" s="239" t="s">
        <v>78</v>
      </c>
      <c r="AQ38" s="239" t="s">
        <v>225</v>
      </c>
      <c r="AR38" s="119" t="s">
        <v>226</v>
      </c>
      <c r="AS38" s="409">
        <v>46024</v>
      </c>
      <c r="AT38" s="409">
        <v>46387</v>
      </c>
      <c r="AU38" s="231" t="s">
        <v>227</v>
      </c>
      <c r="AV38" s="231" t="s">
        <v>228</v>
      </c>
    </row>
    <row r="39" spans="1:48" ht="309" customHeight="1" x14ac:dyDescent="0.35">
      <c r="A39" s="411"/>
      <c r="B39" s="430"/>
      <c r="C39" s="344"/>
      <c r="D39" s="244"/>
      <c r="E39" s="244"/>
      <c r="F39" s="244"/>
      <c r="G39" s="232"/>
      <c r="H39" s="232"/>
      <c r="I39" s="231"/>
      <c r="J39" s="231"/>
      <c r="K39" s="231"/>
      <c r="L39" s="231"/>
      <c r="M39" s="231"/>
      <c r="N39" s="231"/>
      <c r="O39" s="231"/>
      <c r="P39" s="239"/>
      <c r="Q39" s="239"/>
      <c r="R39" s="244"/>
      <c r="S39" s="239"/>
      <c r="T39" s="239"/>
      <c r="U39" s="239"/>
      <c r="V39" s="239"/>
      <c r="W39" s="216"/>
      <c r="X39" s="97" t="s">
        <v>229</v>
      </c>
      <c r="Y39" s="104" t="s">
        <v>185</v>
      </c>
      <c r="Z39" s="104" t="s">
        <v>72</v>
      </c>
      <c r="AA39" s="104" t="s">
        <v>73</v>
      </c>
      <c r="AB39" s="104" t="s">
        <v>158</v>
      </c>
      <c r="AC39" s="104" t="s">
        <v>75</v>
      </c>
      <c r="AD39" s="104" t="s">
        <v>76</v>
      </c>
      <c r="AE39" s="239"/>
      <c r="AF39" s="104">
        <v>25</v>
      </c>
      <c r="AG39" s="104">
        <v>15</v>
      </c>
      <c r="AH39" s="104">
        <v>9.6</v>
      </c>
      <c r="AI39" s="104">
        <v>14.4</v>
      </c>
      <c r="AJ39" s="239"/>
      <c r="AK39" s="104">
        <v>0</v>
      </c>
      <c r="AL39" s="104">
        <v>0</v>
      </c>
      <c r="AM39" s="104">
        <v>0</v>
      </c>
      <c r="AN39" s="104">
        <v>80</v>
      </c>
      <c r="AO39" s="216"/>
      <c r="AP39" s="239"/>
      <c r="AQ39" s="239"/>
      <c r="AR39" s="119" t="s">
        <v>230</v>
      </c>
      <c r="AS39" s="231"/>
      <c r="AT39" s="231"/>
      <c r="AU39" s="231"/>
      <c r="AV39" s="231"/>
    </row>
    <row r="40" spans="1:48" ht="245.25" customHeight="1" x14ac:dyDescent="0.35">
      <c r="A40" s="411">
        <v>17</v>
      </c>
      <c r="B40" s="430">
        <v>17</v>
      </c>
      <c r="C40" s="234" t="s">
        <v>231</v>
      </c>
      <c r="D40" s="232" t="s">
        <v>232</v>
      </c>
      <c r="E40" s="232" t="s">
        <v>233</v>
      </c>
      <c r="F40" s="232" t="s">
        <v>234</v>
      </c>
      <c r="G40" s="232" t="s">
        <v>235</v>
      </c>
      <c r="H40" s="232" t="s">
        <v>236</v>
      </c>
      <c r="I40" s="231"/>
      <c r="J40" s="231"/>
      <c r="K40" s="231"/>
      <c r="L40" s="231"/>
      <c r="M40" s="231" t="str">
        <f>CONCATENATE(F40," ",G40," ",H40," ",)</f>
        <v xml:space="preserve">Posibilidad de pérdida reputacional (gestión de auditorias) por la dificultad en el cumplimiento de la  ejecución  del plan anual de auditorias aprobado por el comité institucional de coordinación  de Control Interno,  debido a  cambios  o cancelaciones programadas e inconsistencia en el conocimiento por parte de los auditores en la aplicación de los  lineamientos  suministrados para el desarrollo de las auditorias </v>
      </c>
      <c r="N40" s="231" t="s">
        <v>64</v>
      </c>
      <c r="O40" s="231" t="s">
        <v>237</v>
      </c>
      <c r="P40" s="231" t="s">
        <v>65</v>
      </c>
      <c r="Q40" s="231" t="s">
        <v>66</v>
      </c>
      <c r="R40" s="232">
        <v>1</v>
      </c>
      <c r="S40" s="231" t="s">
        <v>162</v>
      </c>
      <c r="T40" s="231">
        <v>20</v>
      </c>
      <c r="U40" s="231" t="s">
        <v>114</v>
      </c>
      <c r="V40" s="231">
        <v>40</v>
      </c>
      <c r="W40" s="216" t="s">
        <v>163</v>
      </c>
      <c r="X40" s="97" t="s">
        <v>238</v>
      </c>
      <c r="Y40" s="105" t="s">
        <v>185</v>
      </c>
      <c r="Z40" s="105" t="s">
        <v>72</v>
      </c>
      <c r="AA40" s="105" t="s">
        <v>73</v>
      </c>
      <c r="AB40" s="105" t="s">
        <v>74</v>
      </c>
      <c r="AC40" s="105" t="s">
        <v>75</v>
      </c>
      <c r="AD40" s="105" t="s">
        <v>76</v>
      </c>
      <c r="AE40" s="105">
        <f>AI40</f>
        <v>-4</v>
      </c>
      <c r="AF40" s="105">
        <f t="shared" ref="AF40:AF43" si="38">IF(Z40="Preventivo",25,IF(Z40="Detectivo",15,0))</f>
        <v>25</v>
      </c>
      <c r="AG40" s="105">
        <f t="shared" ref="AG40:AG43" si="39">IF(Z40="Correctivo",0,IF(AA40="Automatizado",25,IF(AA40="Manual",15,0)))</f>
        <v>15</v>
      </c>
      <c r="AH40" s="105">
        <f>($T$9*((AF40+AG40))/100)</f>
        <v>24</v>
      </c>
      <c r="AI40" s="104">
        <f t="shared" ref="AI40:AI43" si="40">T40-AH40</f>
        <v>-4</v>
      </c>
      <c r="AJ40" s="104">
        <f>AN40</f>
        <v>40</v>
      </c>
      <c r="AK40" s="104">
        <f t="shared" ref="AK40:AK43" si="41">IF(Z40="Correctivo",10,0)</f>
        <v>0</v>
      </c>
      <c r="AL40" s="104">
        <f t="shared" ref="AL40:AL43" si="42">IF(Y40="Probabilidad",0,IF(AA40="Automatizado",25,IF(AA40="Manual",15,0)))</f>
        <v>0</v>
      </c>
      <c r="AM40" s="104">
        <f>($V$9*((AK40+AL40))/100)</f>
        <v>0</v>
      </c>
      <c r="AN40" s="104">
        <f t="shared" ref="AN40:AN43" si="43">V40-AM40</f>
        <v>40</v>
      </c>
      <c r="AO40" s="218" t="s">
        <v>163</v>
      </c>
      <c r="AP40" s="239" t="s">
        <v>166</v>
      </c>
      <c r="AQ40" s="239" t="s">
        <v>239</v>
      </c>
      <c r="AR40" s="247" t="s">
        <v>168</v>
      </c>
      <c r="AS40" s="409">
        <v>46024</v>
      </c>
      <c r="AT40" s="409">
        <v>46387</v>
      </c>
      <c r="AU40" s="239"/>
      <c r="AV40" s="239" t="s">
        <v>240</v>
      </c>
    </row>
    <row r="41" spans="1:48" ht="249.75" customHeight="1" x14ac:dyDescent="0.35">
      <c r="A41" s="412"/>
      <c r="B41" s="430"/>
      <c r="C41" s="234"/>
      <c r="D41" s="232"/>
      <c r="E41" s="232"/>
      <c r="F41" s="232"/>
      <c r="G41" s="232"/>
      <c r="H41" s="232"/>
      <c r="I41" s="231"/>
      <c r="J41" s="231"/>
      <c r="K41" s="231"/>
      <c r="L41" s="231"/>
      <c r="M41" s="231"/>
      <c r="N41" s="231"/>
      <c r="O41" s="231"/>
      <c r="P41" s="231"/>
      <c r="Q41" s="231"/>
      <c r="R41" s="232"/>
      <c r="S41" s="231"/>
      <c r="T41" s="231"/>
      <c r="U41" s="231"/>
      <c r="V41" s="231"/>
      <c r="W41" s="216"/>
      <c r="X41" s="97" t="s">
        <v>241</v>
      </c>
      <c r="Y41" s="105" t="s">
        <v>185</v>
      </c>
      <c r="Z41" s="105" t="s">
        <v>72</v>
      </c>
      <c r="AA41" s="105" t="s">
        <v>73</v>
      </c>
      <c r="AB41" s="105" t="s">
        <v>74</v>
      </c>
      <c r="AC41" s="105" t="s">
        <v>75</v>
      </c>
      <c r="AD41" s="105" t="s">
        <v>76</v>
      </c>
      <c r="AE41" s="105">
        <f t="shared" ref="AE41:AE43" si="44">AI41</f>
        <v>-24</v>
      </c>
      <c r="AF41" s="105">
        <f t="shared" si="38"/>
        <v>25</v>
      </c>
      <c r="AG41" s="105">
        <f t="shared" si="39"/>
        <v>15</v>
      </c>
      <c r="AH41" s="105">
        <f t="shared" ref="AH41:AH43" si="45">($T$9*((AF41+AG41))/100)</f>
        <v>24</v>
      </c>
      <c r="AI41" s="104">
        <f t="shared" si="40"/>
        <v>-24</v>
      </c>
      <c r="AJ41" s="104">
        <f t="shared" ref="AJ41:AJ43" si="46">AN41</f>
        <v>0</v>
      </c>
      <c r="AK41" s="104">
        <f t="shared" si="41"/>
        <v>0</v>
      </c>
      <c r="AL41" s="104">
        <f t="shared" si="42"/>
        <v>0</v>
      </c>
      <c r="AM41" s="104">
        <f>($V$9*((AK41+AL41))/100)</f>
        <v>0</v>
      </c>
      <c r="AN41" s="104">
        <f t="shared" si="43"/>
        <v>0</v>
      </c>
      <c r="AO41" s="218"/>
      <c r="AP41" s="239"/>
      <c r="AQ41" s="239"/>
      <c r="AR41" s="247"/>
      <c r="AS41" s="231"/>
      <c r="AT41" s="231"/>
      <c r="AU41" s="239"/>
      <c r="AV41" s="239"/>
    </row>
    <row r="42" spans="1:48" ht="259.5" customHeight="1" x14ac:dyDescent="0.35">
      <c r="A42" s="205">
        <v>18</v>
      </c>
      <c r="B42" s="106">
        <v>18</v>
      </c>
      <c r="C42" s="103" t="s">
        <v>231</v>
      </c>
      <c r="D42" s="100" t="s">
        <v>232</v>
      </c>
      <c r="E42" s="100" t="s">
        <v>242</v>
      </c>
      <c r="F42" s="100" t="s">
        <v>243</v>
      </c>
      <c r="G42" s="100" t="s">
        <v>244</v>
      </c>
      <c r="H42" s="100" t="s">
        <v>245</v>
      </c>
      <c r="I42" s="105"/>
      <c r="J42" s="105"/>
      <c r="K42" s="105"/>
      <c r="L42" s="105"/>
      <c r="M42" s="107" t="str">
        <f>CONCATENATE(F42," ",G42," ",H42," ",)</f>
        <v xml:space="preserve">Posibilidad de pérdida reputacional (relación con entes de control, administración de riesgos y otras partes interesadas) por no cumplir los planes de mejoramiento de los hallazgos por parte de los entes de control y auditorias de gestión, debido al incumplimiento de la emisión de las acciones en los tiempos establecidos y la entrega de los informes de Ley contemplados en el plan anual de auditorias. </v>
      </c>
      <c r="N42" s="105" t="s">
        <v>64</v>
      </c>
      <c r="O42" s="105" t="s">
        <v>237</v>
      </c>
      <c r="P42" s="105" t="s">
        <v>65</v>
      </c>
      <c r="Q42" s="105" t="s">
        <v>66</v>
      </c>
      <c r="R42" s="100">
        <v>126</v>
      </c>
      <c r="S42" s="105" t="s">
        <v>113</v>
      </c>
      <c r="T42" s="105">
        <v>40</v>
      </c>
      <c r="U42" s="105" t="s">
        <v>246</v>
      </c>
      <c r="V42" s="105">
        <v>20</v>
      </c>
      <c r="W42" s="108" t="s">
        <v>163</v>
      </c>
      <c r="X42" s="97" t="s">
        <v>247</v>
      </c>
      <c r="Y42" s="107" t="s">
        <v>185</v>
      </c>
      <c r="Z42" s="107" t="s">
        <v>72</v>
      </c>
      <c r="AA42" s="107" t="s">
        <v>73</v>
      </c>
      <c r="AB42" s="107" t="s">
        <v>74</v>
      </c>
      <c r="AC42" s="107" t="s">
        <v>75</v>
      </c>
      <c r="AD42" s="107" t="s">
        <v>76</v>
      </c>
      <c r="AE42" s="107">
        <f t="shared" si="44"/>
        <v>16</v>
      </c>
      <c r="AF42" s="107">
        <f t="shared" si="38"/>
        <v>25</v>
      </c>
      <c r="AG42" s="107">
        <f t="shared" si="39"/>
        <v>15</v>
      </c>
      <c r="AH42" s="107">
        <f t="shared" si="45"/>
        <v>24</v>
      </c>
      <c r="AI42" s="107">
        <f t="shared" si="40"/>
        <v>16</v>
      </c>
      <c r="AJ42" s="107">
        <f t="shared" si="46"/>
        <v>20</v>
      </c>
      <c r="AK42" s="107">
        <f t="shared" si="41"/>
        <v>0</v>
      </c>
      <c r="AL42" s="107">
        <f t="shared" si="42"/>
        <v>0</v>
      </c>
      <c r="AM42" s="107">
        <f>($V$11*((AK42+AL42))/100)</f>
        <v>0</v>
      </c>
      <c r="AN42" s="107">
        <f t="shared" si="43"/>
        <v>20</v>
      </c>
      <c r="AO42" s="79" t="s">
        <v>163</v>
      </c>
      <c r="AP42" s="105" t="s">
        <v>166</v>
      </c>
      <c r="AQ42" s="105" t="s">
        <v>239</v>
      </c>
      <c r="AR42" s="119" t="s">
        <v>168</v>
      </c>
      <c r="AS42" s="109">
        <v>46024</v>
      </c>
      <c r="AT42" s="109">
        <v>46387</v>
      </c>
      <c r="AU42" s="105"/>
      <c r="AV42" s="105" t="s">
        <v>240</v>
      </c>
    </row>
    <row r="43" spans="1:48" ht="210" customHeight="1" x14ac:dyDescent="0.35">
      <c r="A43" s="205">
        <v>19</v>
      </c>
      <c r="B43" s="106">
        <v>19</v>
      </c>
      <c r="C43" s="110" t="s">
        <v>231</v>
      </c>
      <c r="D43" s="111" t="s">
        <v>232</v>
      </c>
      <c r="E43" s="111" t="s">
        <v>248</v>
      </c>
      <c r="F43" s="111" t="s">
        <v>249</v>
      </c>
      <c r="G43" s="111" t="s">
        <v>250</v>
      </c>
      <c r="H43" s="111" t="s">
        <v>251</v>
      </c>
      <c r="I43" s="104"/>
      <c r="J43" s="104"/>
      <c r="K43" s="104"/>
      <c r="L43" s="104"/>
      <c r="M43" s="104" t="str">
        <f>CONCATENATE(F43," ",G43," ",H43," ",)</f>
        <v xml:space="preserve">Posibilidad de pérdida reputacional (liderazgo estratégico y prevención) por el incumplimiento en la aplicación de las directrices de la administración del riesgo en la asesoría y  acompañamiento para el fortalecimiento del sistema de control interno,  esto debido  a que se debe fortalecer la coordinación con la Oficina Asesora de Planeación para la unificación de términos, criterios, metodologías, así como con los demás procesos que lo requieran sobre las competencias y habilidades en algunos temas de control interno en lo pertinente a la gestión de riesgos. </v>
      </c>
      <c r="N43" s="104" t="s">
        <v>64</v>
      </c>
      <c r="O43" s="104" t="s">
        <v>237</v>
      </c>
      <c r="P43" s="104" t="s">
        <v>65</v>
      </c>
      <c r="Q43" s="104" t="s">
        <v>66</v>
      </c>
      <c r="R43" s="111">
        <v>5</v>
      </c>
      <c r="S43" s="104" t="s">
        <v>162</v>
      </c>
      <c r="T43" s="104">
        <v>40</v>
      </c>
      <c r="U43" s="104" t="s">
        <v>114</v>
      </c>
      <c r="V43" s="104">
        <v>40</v>
      </c>
      <c r="W43" s="96" t="s">
        <v>163</v>
      </c>
      <c r="X43" s="97" t="s">
        <v>252</v>
      </c>
      <c r="Y43" s="104" t="s">
        <v>185</v>
      </c>
      <c r="Z43" s="104" t="s">
        <v>72</v>
      </c>
      <c r="AA43" s="104" t="s">
        <v>73</v>
      </c>
      <c r="AB43" s="104" t="s">
        <v>74</v>
      </c>
      <c r="AC43" s="104" t="s">
        <v>75</v>
      </c>
      <c r="AD43" s="104" t="s">
        <v>76</v>
      </c>
      <c r="AE43" s="104">
        <f t="shared" si="44"/>
        <v>16</v>
      </c>
      <c r="AF43" s="104">
        <f t="shared" si="38"/>
        <v>25</v>
      </c>
      <c r="AG43" s="104">
        <f t="shared" si="39"/>
        <v>15</v>
      </c>
      <c r="AH43" s="104">
        <f t="shared" si="45"/>
        <v>24</v>
      </c>
      <c r="AI43" s="104">
        <f t="shared" si="40"/>
        <v>16</v>
      </c>
      <c r="AJ43" s="104">
        <f t="shared" si="46"/>
        <v>40</v>
      </c>
      <c r="AK43" s="104">
        <f t="shared" si="41"/>
        <v>0</v>
      </c>
      <c r="AL43" s="104">
        <f t="shared" si="42"/>
        <v>0</v>
      </c>
      <c r="AM43" s="104">
        <f>($V$12*((AK43+AL43))/100)</f>
        <v>0</v>
      </c>
      <c r="AN43" s="104">
        <f t="shared" si="43"/>
        <v>40</v>
      </c>
      <c r="AO43" s="79" t="s">
        <v>163</v>
      </c>
      <c r="AP43" s="104" t="s">
        <v>166</v>
      </c>
      <c r="AQ43" s="104" t="s">
        <v>239</v>
      </c>
      <c r="AR43" s="112" t="s">
        <v>168</v>
      </c>
      <c r="AS43" s="120">
        <v>46024</v>
      </c>
      <c r="AT43" s="120">
        <v>46387</v>
      </c>
      <c r="AU43" s="104"/>
      <c r="AV43" s="104" t="s">
        <v>240</v>
      </c>
    </row>
    <row r="44" spans="1:48" ht="399" customHeight="1" x14ac:dyDescent="0.35">
      <c r="A44" s="205">
        <v>20</v>
      </c>
      <c r="B44" s="106">
        <v>20</v>
      </c>
      <c r="C44" s="110" t="s">
        <v>231</v>
      </c>
      <c r="D44" s="111" t="s">
        <v>232</v>
      </c>
      <c r="E44" s="111" t="s">
        <v>253</v>
      </c>
      <c r="F44" s="111"/>
      <c r="G44" s="111"/>
      <c r="H44" s="111"/>
      <c r="I44" s="104" t="s">
        <v>254</v>
      </c>
      <c r="J44" s="104" t="s">
        <v>255</v>
      </c>
      <c r="K44" s="104" t="s">
        <v>256</v>
      </c>
      <c r="L44" s="104" t="s">
        <v>257</v>
      </c>
      <c r="M44" s="104" t="s">
        <v>258</v>
      </c>
      <c r="N44" s="104" t="s">
        <v>89</v>
      </c>
      <c r="O44" s="104" t="s">
        <v>237</v>
      </c>
      <c r="P44" s="104" t="s">
        <v>90</v>
      </c>
      <c r="Q44" s="104" t="s">
        <v>91</v>
      </c>
      <c r="R44" s="111">
        <v>179</v>
      </c>
      <c r="S44" s="104" t="s">
        <v>133</v>
      </c>
      <c r="T44" s="104">
        <v>40</v>
      </c>
      <c r="U44" s="104" t="s">
        <v>134</v>
      </c>
      <c r="V44" s="104">
        <v>100</v>
      </c>
      <c r="W44" s="96" t="s">
        <v>135</v>
      </c>
      <c r="X44" s="97" t="s">
        <v>259</v>
      </c>
      <c r="Y44" s="104" t="s">
        <v>185</v>
      </c>
      <c r="Z44" s="104" t="s">
        <v>72</v>
      </c>
      <c r="AA44" s="104" t="s">
        <v>73</v>
      </c>
      <c r="AB44" s="104" t="s">
        <v>74</v>
      </c>
      <c r="AC44" s="104" t="s">
        <v>75</v>
      </c>
      <c r="AD44" s="104" t="s">
        <v>76</v>
      </c>
      <c r="AE44" s="104">
        <f t="shared" ref="AE44" si="47">AI44</f>
        <v>16</v>
      </c>
      <c r="AF44" s="104">
        <f t="shared" ref="AF44:AF49" si="48">IF(Z44="Preventivo",25,IF(Z44="Detectivo",15,0))</f>
        <v>25</v>
      </c>
      <c r="AG44" s="104">
        <f t="shared" ref="AG44:AG49" si="49">IF(Z44="Correctivo",0,IF(AA44="Automatizado",25,IF(AA44="Manual",15,0)))</f>
        <v>15</v>
      </c>
      <c r="AH44" s="104">
        <f t="shared" ref="AH44" si="50">($T$9*((AF44+AG44))/100)</f>
        <v>24</v>
      </c>
      <c r="AI44" s="104">
        <f t="shared" ref="AI44:AI45" si="51">T44-AH44</f>
        <v>16</v>
      </c>
      <c r="AJ44" s="104">
        <f t="shared" ref="AJ44" si="52">AN44</f>
        <v>100</v>
      </c>
      <c r="AK44" s="104">
        <f t="shared" ref="AK44:AK49" si="53">IF(Z44="Correctivo",10,0)</f>
        <v>0</v>
      </c>
      <c r="AL44" s="104">
        <f t="shared" ref="AL44:AL49" si="54">IF(Y44="Probabilidad",0,IF(AA44="Automatizado",25,IF(AA44="Manual",15,0)))</f>
        <v>0</v>
      </c>
      <c r="AM44" s="104">
        <f>($V$13*((AK44+AL44))/100)</f>
        <v>0</v>
      </c>
      <c r="AN44" s="104">
        <f t="shared" ref="AN44:AN45" si="55">V44-AM44</f>
        <v>100</v>
      </c>
      <c r="AO44" s="96" t="s">
        <v>135</v>
      </c>
      <c r="AP44" s="104" t="s">
        <v>78</v>
      </c>
      <c r="AQ44" s="104" t="s">
        <v>260</v>
      </c>
      <c r="AR44" s="112" t="s">
        <v>261</v>
      </c>
      <c r="AS44" s="120">
        <v>46024</v>
      </c>
      <c r="AT44" s="120">
        <v>46387</v>
      </c>
      <c r="AU44" s="104" t="s">
        <v>81</v>
      </c>
      <c r="AV44" s="104" t="s">
        <v>240</v>
      </c>
    </row>
    <row r="45" spans="1:48" ht="348.75" customHeight="1" x14ac:dyDescent="0.35">
      <c r="A45" s="194">
        <v>21</v>
      </c>
      <c r="B45" s="113">
        <v>21</v>
      </c>
      <c r="C45" s="110" t="s">
        <v>231</v>
      </c>
      <c r="D45" s="111" t="s">
        <v>232</v>
      </c>
      <c r="E45" s="111" t="s">
        <v>262</v>
      </c>
      <c r="F45" s="111" t="s">
        <v>109</v>
      </c>
      <c r="G45" s="111" t="s">
        <v>263</v>
      </c>
      <c r="H45" s="111" t="s">
        <v>264</v>
      </c>
      <c r="I45" s="104"/>
      <c r="J45" s="104"/>
      <c r="K45" s="104"/>
      <c r="L45" s="104"/>
      <c r="M45" s="104" t="s">
        <v>265</v>
      </c>
      <c r="N45" s="104" t="s">
        <v>266</v>
      </c>
      <c r="O45" s="104" t="s">
        <v>267</v>
      </c>
      <c r="P45" s="104" t="s">
        <v>65</v>
      </c>
      <c r="Q45" s="104" t="s">
        <v>66</v>
      </c>
      <c r="R45" s="111" t="s">
        <v>268</v>
      </c>
      <c r="S45" s="104" t="s">
        <v>113</v>
      </c>
      <c r="T45" s="104">
        <v>40</v>
      </c>
      <c r="U45" s="104" t="s">
        <v>114</v>
      </c>
      <c r="V45" s="104">
        <v>40</v>
      </c>
      <c r="W45" s="216" t="s">
        <v>77</v>
      </c>
      <c r="X45" s="97" t="s">
        <v>269</v>
      </c>
      <c r="Y45" s="104" t="str">
        <f t="shared" ref="Y45:Y49" si="56">IF(OR(Z45="Preventivo",Z45="Detectivo"),"Probabilidad",IF(Z45="Correctivo","Impacto"," "))</f>
        <v>Probabilidad</v>
      </c>
      <c r="Z45" s="104" t="s">
        <v>72</v>
      </c>
      <c r="AA45" s="104" t="s">
        <v>73</v>
      </c>
      <c r="AB45" s="104" t="s">
        <v>74</v>
      </c>
      <c r="AC45" s="104" t="s">
        <v>75</v>
      </c>
      <c r="AD45" s="104" t="s">
        <v>76</v>
      </c>
      <c r="AE45" s="104">
        <f>AI45</f>
        <v>16</v>
      </c>
      <c r="AF45" s="104">
        <f t="shared" si="48"/>
        <v>25</v>
      </c>
      <c r="AG45" s="104">
        <f t="shared" si="49"/>
        <v>15</v>
      </c>
      <c r="AH45" s="104">
        <f>($T$9*((AF45+AG45))/100)</f>
        <v>24</v>
      </c>
      <c r="AI45" s="104">
        <f t="shared" si="51"/>
        <v>16</v>
      </c>
      <c r="AJ45" s="104">
        <f>AN45</f>
        <v>40</v>
      </c>
      <c r="AK45" s="104">
        <f t="shared" si="53"/>
        <v>0</v>
      </c>
      <c r="AL45" s="104">
        <f t="shared" si="54"/>
        <v>0</v>
      </c>
      <c r="AM45" s="104">
        <f>($V$9*((AK45+AL45))/100)</f>
        <v>0</v>
      </c>
      <c r="AN45" s="104">
        <f t="shared" si="55"/>
        <v>40</v>
      </c>
      <c r="AO45" s="79" t="s">
        <v>163</v>
      </c>
      <c r="AP45" s="104" t="s">
        <v>166</v>
      </c>
      <c r="AQ45" s="104" t="s">
        <v>270</v>
      </c>
      <c r="AR45" s="111" t="s">
        <v>168</v>
      </c>
      <c r="AS45" s="120">
        <v>46024</v>
      </c>
      <c r="AT45" s="120">
        <v>46387</v>
      </c>
      <c r="AU45" s="104" t="s">
        <v>271</v>
      </c>
      <c r="AV45" s="104" t="s">
        <v>272</v>
      </c>
    </row>
    <row r="46" spans="1:48" ht="176.25" customHeight="1" x14ac:dyDescent="0.35">
      <c r="A46" s="411">
        <v>22</v>
      </c>
      <c r="B46" s="430">
        <v>22</v>
      </c>
      <c r="C46" s="344" t="s">
        <v>231</v>
      </c>
      <c r="D46" s="244" t="s">
        <v>232</v>
      </c>
      <c r="E46" s="244" t="s">
        <v>262</v>
      </c>
      <c r="F46" s="244" t="s">
        <v>109</v>
      </c>
      <c r="G46" s="244" t="s">
        <v>273</v>
      </c>
      <c r="H46" s="244" t="s">
        <v>274</v>
      </c>
      <c r="I46" s="239"/>
      <c r="J46" s="239"/>
      <c r="K46" s="239"/>
      <c r="L46" s="239"/>
      <c r="M46" s="239" t="str">
        <f>IF(G46&lt;&gt;"",CONCATENATE(F46," ",G46,"",H46),CONCATENATE(I47," ",J47," ",K47," ",L47))</f>
        <v>Posibilidad de pérdida reputacional por la divulgación no autorizada de información que gestiona  la Oficina de Control Interno, debido al no cumplimiento de las normas de auditorias generalmente aceptadas de la prudencia y reserva de la infomación y la generación de conflictos de intereses por parte de los auditores de la OCI,lo anterior por la falta de etica de los auditores.</v>
      </c>
      <c r="N46" s="239" t="s">
        <v>150</v>
      </c>
      <c r="O46" s="239" t="s">
        <v>267</v>
      </c>
      <c r="P46" s="239" t="s">
        <v>65</v>
      </c>
      <c r="Q46" s="239" t="s">
        <v>66</v>
      </c>
      <c r="R46" s="244" t="s">
        <v>268</v>
      </c>
      <c r="S46" s="239" t="s">
        <v>268</v>
      </c>
      <c r="T46" s="239" t="s">
        <v>268</v>
      </c>
      <c r="U46" s="239" t="s">
        <v>268</v>
      </c>
      <c r="V46" s="239" t="s">
        <v>268</v>
      </c>
      <c r="W46" s="216"/>
      <c r="X46" s="97" t="s">
        <v>275</v>
      </c>
      <c r="Y46" s="104" t="str">
        <f t="shared" si="56"/>
        <v>Probabilidad</v>
      </c>
      <c r="Z46" s="104" t="s">
        <v>72</v>
      </c>
      <c r="AA46" s="104" t="s">
        <v>73</v>
      </c>
      <c r="AB46" s="104" t="s">
        <v>74</v>
      </c>
      <c r="AC46" s="104" t="s">
        <v>75</v>
      </c>
      <c r="AD46" s="104" t="s">
        <v>76</v>
      </c>
      <c r="AE46" s="104">
        <f>AI46</f>
        <v>40</v>
      </c>
      <c r="AF46" s="104">
        <f t="shared" si="48"/>
        <v>25</v>
      </c>
      <c r="AG46" s="104">
        <f t="shared" si="49"/>
        <v>15</v>
      </c>
      <c r="AH46" s="104">
        <f>($T$10*((AF46+AG46))/100)</f>
        <v>0</v>
      </c>
      <c r="AI46" s="104">
        <f>T45-AH46</f>
        <v>40</v>
      </c>
      <c r="AJ46" s="104">
        <f>AN46</f>
        <v>40</v>
      </c>
      <c r="AK46" s="104">
        <f t="shared" si="53"/>
        <v>0</v>
      </c>
      <c r="AL46" s="104">
        <f t="shared" si="54"/>
        <v>0</v>
      </c>
      <c r="AM46" s="104">
        <f>($V$10*((AK46+AL46))/100)</f>
        <v>0</v>
      </c>
      <c r="AN46" s="104">
        <f>V45-AM46</f>
        <v>40</v>
      </c>
      <c r="AO46" s="79" t="s">
        <v>163</v>
      </c>
      <c r="AP46" s="104" t="s">
        <v>166</v>
      </c>
      <c r="AQ46" s="104" t="s">
        <v>270</v>
      </c>
      <c r="AR46" s="111" t="s">
        <v>168</v>
      </c>
      <c r="AS46" s="120">
        <v>46024</v>
      </c>
      <c r="AT46" s="120">
        <v>46387</v>
      </c>
      <c r="AU46" s="104" t="s">
        <v>271</v>
      </c>
      <c r="AV46" s="104" t="s">
        <v>272</v>
      </c>
    </row>
    <row r="47" spans="1:48" ht="251.25" customHeight="1" x14ac:dyDescent="0.35">
      <c r="A47" s="411"/>
      <c r="B47" s="430"/>
      <c r="C47" s="344"/>
      <c r="D47" s="244"/>
      <c r="E47" s="244"/>
      <c r="F47" s="244"/>
      <c r="G47" s="244"/>
      <c r="H47" s="244"/>
      <c r="I47" s="239"/>
      <c r="J47" s="239"/>
      <c r="K47" s="239"/>
      <c r="L47" s="239"/>
      <c r="M47" s="239"/>
      <c r="N47" s="239"/>
      <c r="O47" s="239"/>
      <c r="P47" s="239"/>
      <c r="Q47" s="239"/>
      <c r="R47" s="244"/>
      <c r="S47" s="239"/>
      <c r="T47" s="239"/>
      <c r="U47" s="239"/>
      <c r="V47" s="239"/>
      <c r="W47" s="216"/>
      <c r="X47" s="97" t="s">
        <v>276</v>
      </c>
      <c r="Y47" s="104" t="str">
        <f t="shared" si="56"/>
        <v>Probabilidad</v>
      </c>
      <c r="Z47" s="104" t="s">
        <v>72</v>
      </c>
      <c r="AA47" s="104" t="s">
        <v>73</v>
      </c>
      <c r="AB47" s="104" t="s">
        <v>74</v>
      </c>
      <c r="AC47" s="104" t="s">
        <v>75</v>
      </c>
      <c r="AD47" s="104" t="s">
        <v>76</v>
      </c>
      <c r="AE47" s="104" t="e">
        <f>AI47</f>
        <v>#VALUE!</v>
      </c>
      <c r="AF47" s="104">
        <f t="shared" si="48"/>
        <v>25</v>
      </c>
      <c r="AG47" s="104">
        <f t="shared" si="49"/>
        <v>15</v>
      </c>
      <c r="AH47" s="104">
        <f>($T$10*((AF47+AG47))/100)</f>
        <v>0</v>
      </c>
      <c r="AI47" s="104" t="e">
        <f>T46-AH47</f>
        <v>#VALUE!</v>
      </c>
      <c r="AJ47" s="104" t="e">
        <f>AN47</f>
        <v>#VALUE!</v>
      </c>
      <c r="AK47" s="104">
        <f t="shared" si="53"/>
        <v>0</v>
      </c>
      <c r="AL47" s="104">
        <f t="shared" si="54"/>
        <v>0</v>
      </c>
      <c r="AM47" s="104">
        <f>($V$10*((AK47+AL47))/100)</f>
        <v>0</v>
      </c>
      <c r="AN47" s="104" t="e">
        <f>V46-AM47</f>
        <v>#VALUE!</v>
      </c>
      <c r="AO47" s="79" t="s">
        <v>163</v>
      </c>
      <c r="AP47" s="104" t="s">
        <v>166</v>
      </c>
      <c r="AQ47" s="104" t="s">
        <v>270</v>
      </c>
      <c r="AR47" s="111" t="s">
        <v>168</v>
      </c>
      <c r="AS47" s="120">
        <v>46024</v>
      </c>
      <c r="AT47" s="120">
        <v>46387</v>
      </c>
      <c r="AU47" s="104" t="s">
        <v>271</v>
      </c>
      <c r="AV47" s="104" t="s">
        <v>277</v>
      </c>
    </row>
    <row r="48" spans="1:48" ht="135" customHeight="1" x14ac:dyDescent="0.35">
      <c r="B48" s="434">
        <v>23</v>
      </c>
      <c r="C48" s="218" t="s">
        <v>278</v>
      </c>
      <c r="D48" s="225" t="s">
        <v>279</v>
      </c>
      <c r="E48" s="304" t="s">
        <v>280</v>
      </c>
      <c r="F48" s="225" t="s">
        <v>61</v>
      </c>
      <c r="G48" s="304" t="s">
        <v>281</v>
      </c>
      <c r="H48" s="304" t="s">
        <v>282</v>
      </c>
      <c r="I48" s="235"/>
      <c r="J48" s="235"/>
      <c r="K48" s="235"/>
      <c r="L48" s="235"/>
      <c r="M48" s="350" t="str" cm="1">
        <f t="array" ref="M48">IF(G48&lt;&gt;"",CONCATENATE(F48," ",G48),CONCATENATE(I48," ",J48," ",G9J9," ",L48))</f>
        <v>Posibilidad de pérdida económica y reputacional ante la Unidad y entes de control por sanciones ocasionadas por desactualización de información registrada en aplicativo de control de inventarios</v>
      </c>
      <c r="N48" s="235" t="s">
        <v>64</v>
      </c>
      <c r="O48" s="235"/>
      <c r="P48" s="218" t="s">
        <v>65</v>
      </c>
      <c r="Q48" s="218" t="s">
        <v>66</v>
      </c>
      <c r="R48" s="225">
        <v>365</v>
      </c>
      <c r="S48" s="218" t="s">
        <v>113</v>
      </c>
      <c r="T48" s="218">
        <f t="shared" ref="T48" si="57">IF(S48="Muy alta",100,IF(S48="Alta",80,IF(S48="Media",60,IF(S48="Baja",40,IF(S48="Muy baja",20,IF(S48="Casi Seguro",100,IF(S48="Probable",80,IF(S48="Posible",60,IF(S48="Improbable",40,IF(S48="Rara vez",20,0))))))))))</f>
        <v>40</v>
      </c>
      <c r="U48" s="218" t="s">
        <v>69</v>
      </c>
      <c r="V48" s="218">
        <f t="shared" ref="V48" si="58">IF(U48="Catastrófico",100,IF(U48="Mayor",80,IF(U48="Moderado",60,IF(U48="Menor",40,IF(U48="Leve",20,0)))))</f>
        <v>80</v>
      </c>
      <c r="W48" s="218" t="s">
        <v>70</v>
      </c>
      <c r="X48" s="74" t="s">
        <v>283</v>
      </c>
      <c r="Y48" s="79" t="str">
        <f t="shared" si="56"/>
        <v>Probabilidad</v>
      </c>
      <c r="Z48" s="79" t="s">
        <v>94</v>
      </c>
      <c r="AA48" s="79" t="s">
        <v>73</v>
      </c>
      <c r="AB48" s="79" t="s">
        <v>74</v>
      </c>
      <c r="AC48" s="79" t="s">
        <v>75</v>
      </c>
      <c r="AD48" s="79" t="s">
        <v>76</v>
      </c>
      <c r="AE48" s="352" t="e">
        <f>#REF!</f>
        <v>#REF!</v>
      </c>
      <c r="AF48" s="79">
        <f t="shared" si="48"/>
        <v>15</v>
      </c>
      <c r="AG48" s="79">
        <f t="shared" si="49"/>
        <v>15</v>
      </c>
      <c r="AH48" s="79">
        <f>($T$9*((AF48+AG48))/100)</f>
        <v>18</v>
      </c>
      <c r="AI48" s="79">
        <f t="shared" ref="AI48" si="59">T48-AH48</f>
        <v>22</v>
      </c>
      <c r="AJ48" s="352" t="e">
        <f>#REF!</f>
        <v>#REF!</v>
      </c>
      <c r="AK48" s="79">
        <f t="shared" si="53"/>
        <v>0</v>
      </c>
      <c r="AL48" s="79">
        <f t="shared" si="54"/>
        <v>0</v>
      </c>
      <c r="AM48" s="79">
        <f>($V$9*((AK48+AL48))/100)</f>
        <v>0</v>
      </c>
      <c r="AN48" s="79">
        <f t="shared" ref="AN48" si="60">V48-AM48</f>
        <v>80</v>
      </c>
      <c r="AO48" s="218" t="s">
        <v>70</v>
      </c>
      <c r="AP48" s="218" t="s">
        <v>78</v>
      </c>
      <c r="AQ48" s="218" t="s">
        <v>79</v>
      </c>
      <c r="AR48" s="222" t="s">
        <v>284</v>
      </c>
      <c r="AS48" s="245">
        <v>46023</v>
      </c>
      <c r="AT48" s="245">
        <v>46387</v>
      </c>
      <c r="AU48" s="245" t="s">
        <v>139</v>
      </c>
      <c r="AV48" s="363" t="s">
        <v>285</v>
      </c>
    </row>
    <row r="49" spans="2:48" ht="202.5" customHeight="1" x14ac:dyDescent="0.35">
      <c r="B49" s="434"/>
      <c r="C49" s="218"/>
      <c r="D49" s="225"/>
      <c r="E49" s="304"/>
      <c r="F49" s="225"/>
      <c r="G49" s="304"/>
      <c r="H49" s="304"/>
      <c r="I49" s="235"/>
      <c r="J49" s="235"/>
      <c r="K49" s="235"/>
      <c r="L49" s="235"/>
      <c r="M49" s="350"/>
      <c r="N49" s="235"/>
      <c r="O49" s="235"/>
      <c r="P49" s="218"/>
      <c r="Q49" s="218"/>
      <c r="R49" s="225"/>
      <c r="S49" s="218"/>
      <c r="T49" s="218"/>
      <c r="U49" s="218"/>
      <c r="V49" s="218"/>
      <c r="W49" s="218"/>
      <c r="X49" s="74" t="s">
        <v>286</v>
      </c>
      <c r="Y49" s="79" t="str">
        <f t="shared" si="56"/>
        <v>Probabilidad</v>
      </c>
      <c r="Z49" s="79" t="s">
        <v>94</v>
      </c>
      <c r="AA49" s="79" t="s">
        <v>73</v>
      </c>
      <c r="AB49" s="79" t="s">
        <v>74</v>
      </c>
      <c r="AC49" s="79" t="s">
        <v>75</v>
      </c>
      <c r="AD49" s="79" t="s">
        <v>76</v>
      </c>
      <c r="AE49" s="352"/>
      <c r="AF49" s="79">
        <f t="shared" si="48"/>
        <v>15</v>
      </c>
      <c r="AG49" s="79">
        <f t="shared" si="49"/>
        <v>15</v>
      </c>
      <c r="AH49" s="79">
        <f>($AI$9*((AF49+AG49))/100)</f>
        <v>10.8</v>
      </c>
      <c r="AI49" s="79">
        <f t="shared" ref="AI49" si="61">AI48-AH49</f>
        <v>11.2</v>
      </c>
      <c r="AJ49" s="352"/>
      <c r="AK49" s="79">
        <f t="shared" si="53"/>
        <v>0</v>
      </c>
      <c r="AL49" s="79">
        <f t="shared" si="54"/>
        <v>0</v>
      </c>
      <c r="AM49" s="79">
        <f>($AN$9*((AK49+AL49))/100)</f>
        <v>0</v>
      </c>
      <c r="AN49" s="79">
        <f t="shared" ref="AN49" si="62">AN48-AM49</f>
        <v>80</v>
      </c>
      <c r="AO49" s="218"/>
      <c r="AP49" s="218"/>
      <c r="AQ49" s="218"/>
      <c r="AR49" s="222"/>
      <c r="AS49" s="245"/>
      <c r="AT49" s="245"/>
      <c r="AU49" s="245"/>
      <c r="AV49" s="363"/>
    </row>
    <row r="50" spans="2:48" s="194" customFormat="1" ht="198.75" customHeight="1" x14ac:dyDescent="0.35">
      <c r="B50" s="434">
        <v>24</v>
      </c>
      <c r="C50" s="344" t="s">
        <v>278</v>
      </c>
      <c r="D50" s="244" t="s">
        <v>279</v>
      </c>
      <c r="E50" s="244" t="s">
        <v>287</v>
      </c>
      <c r="F50" s="244" t="s">
        <v>109</v>
      </c>
      <c r="G50" s="232" t="s">
        <v>288</v>
      </c>
      <c r="H50" s="232" t="s">
        <v>289</v>
      </c>
      <c r="I50" s="237"/>
      <c r="J50" s="235"/>
      <c r="K50" s="235"/>
      <c r="L50" s="235"/>
      <c r="M50" s="234" t="s">
        <v>290</v>
      </c>
      <c r="N50" s="235" t="s">
        <v>64</v>
      </c>
      <c r="O50" s="235"/>
      <c r="P50" s="218" t="s">
        <v>65</v>
      </c>
      <c r="Q50" s="218" t="s">
        <v>66</v>
      </c>
      <c r="R50" s="225">
        <v>365</v>
      </c>
      <c r="S50" s="218" t="s">
        <v>113</v>
      </c>
      <c r="T50" s="218">
        <f t="shared" ref="T50" si="63">IF(S50="Muy alta",100,IF(S50="Alta",80,IF(S50="Media",60,IF(S50="Baja",40,IF(S50="Muy baja",20,IF(S50="Casi Seguro",100,IF(S50="Probable",80,IF(S50="Posible",60,IF(S50="Improbable",40,IF(S50="Rara vez",20,0))))))))))</f>
        <v>40</v>
      </c>
      <c r="U50" s="218" t="s">
        <v>69</v>
      </c>
      <c r="V50" s="218">
        <f t="shared" ref="V50" si="64">IF(U50="Catastrófico",100,IF(U50="Mayor",80,IF(U50="Moderado",60,IF(U50="Menor",40,IF(U50="Leve",20,0)))))</f>
        <v>80</v>
      </c>
      <c r="W50" s="218" t="s">
        <v>70</v>
      </c>
      <c r="X50" s="97" t="s">
        <v>291</v>
      </c>
      <c r="Y50" s="104" t="s">
        <v>185</v>
      </c>
      <c r="Z50" s="104" t="s">
        <v>72</v>
      </c>
      <c r="AA50" s="104" t="s">
        <v>73</v>
      </c>
      <c r="AB50" s="104" t="s">
        <v>74</v>
      </c>
      <c r="AC50" s="104" t="s">
        <v>75</v>
      </c>
      <c r="AD50" s="104" t="s">
        <v>76</v>
      </c>
      <c r="AE50" s="239" t="e">
        <v>#REF!</v>
      </c>
      <c r="AF50" s="104">
        <v>25</v>
      </c>
      <c r="AG50" s="104">
        <v>15</v>
      </c>
      <c r="AH50" s="104">
        <v>16</v>
      </c>
      <c r="AI50" s="104">
        <v>24</v>
      </c>
      <c r="AJ50" s="239" t="e">
        <v>#REF!</v>
      </c>
      <c r="AK50" s="114">
        <v>0</v>
      </c>
      <c r="AL50" s="114">
        <v>0</v>
      </c>
      <c r="AM50" s="114">
        <v>0</v>
      </c>
      <c r="AN50" s="114">
        <v>80</v>
      </c>
      <c r="AO50" s="218" t="s">
        <v>70</v>
      </c>
      <c r="AP50" s="239" t="s">
        <v>78</v>
      </c>
      <c r="AQ50" s="239" t="s">
        <v>79</v>
      </c>
      <c r="AR50" s="247" t="s">
        <v>292</v>
      </c>
      <c r="AS50" s="245">
        <v>46023</v>
      </c>
      <c r="AT50" s="245">
        <v>46387</v>
      </c>
      <c r="AU50" s="241" t="s">
        <v>139</v>
      </c>
      <c r="AV50" s="239" t="s">
        <v>285</v>
      </c>
    </row>
    <row r="51" spans="2:48" s="194" customFormat="1" ht="172.5" customHeight="1" x14ac:dyDescent="0.35">
      <c r="B51" s="434"/>
      <c r="C51" s="344"/>
      <c r="D51" s="244"/>
      <c r="E51" s="244"/>
      <c r="F51" s="244"/>
      <c r="G51" s="232"/>
      <c r="H51" s="232"/>
      <c r="I51" s="237"/>
      <c r="J51" s="235"/>
      <c r="K51" s="235"/>
      <c r="L51" s="235"/>
      <c r="M51" s="234"/>
      <c r="N51" s="235"/>
      <c r="O51" s="235"/>
      <c r="P51" s="218"/>
      <c r="Q51" s="218"/>
      <c r="R51" s="225"/>
      <c r="S51" s="218"/>
      <c r="T51" s="218"/>
      <c r="U51" s="218"/>
      <c r="V51" s="218"/>
      <c r="W51" s="218"/>
      <c r="X51" s="97" t="s">
        <v>293</v>
      </c>
      <c r="Y51" s="104" t="s">
        <v>185</v>
      </c>
      <c r="Z51" s="104" t="s">
        <v>72</v>
      </c>
      <c r="AA51" s="104" t="s">
        <v>73</v>
      </c>
      <c r="AB51" s="104" t="s">
        <v>74</v>
      </c>
      <c r="AC51" s="104" t="s">
        <v>75</v>
      </c>
      <c r="AD51" s="104" t="s">
        <v>76</v>
      </c>
      <c r="AE51" s="239"/>
      <c r="AF51" s="104">
        <v>25</v>
      </c>
      <c r="AG51" s="104">
        <v>15</v>
      </c>
      <c r="AH51" s="104">
        <v>9.6</v>
      </c>
      <c r="AI51" s="104">
        <v>14.4</v>
      </c>
      <c r="AJ51" s="239"/>
      <c r="AK51" s="114">
        <v>0</v>
      </c>
      <c r="AL51" s="114">
        <v>0</v>
      </c>
      <c r="AM51" s="114">
        <v>0</v>
      </c>
      <c r="AN51" s="114">
        <v>80</v>
      </c>
      <c r="AO51" s="218"/>
      <c r="AP51" s="239"/>
      <c r="AQ51" s="239"/>
      <c r="AR51" s="247"/>
      <c r="AS51" s="245"/>
      <c r="AT51" s="245"/>
      <c r="AU51" s="241"/>
      <c r="AV51" s="239"/>
    </row>
    <row r="52" spans="2:48" ht="123" customHeight="1" x14ac:dyDescent="0.35">
      <c r="B52" s="434">
        <v>25</v>
      </c>
      <c r="C52" s="344" t="s">
        <v>278</v>
      </c>
      <c r="D52" s="244" t="s">
        <v>279</v>
      </c>
      <c r="E52" s="232" t="s">
        <v>294</v>
      </c>
      <c r="F52" s="244" t="s">
        <v>61</v>
      </c>
      <c r="G52" s="232" t="s">
        <v>295</v>
      </c>
      <c r="H52" s="232" t="s">
        <v>296</v>
      </c>
      <c r="I52" s="235"/>
      <c r="J52" s="235"/>
      <c r="K52" s="235"/>
      <c r="L52" s="235"/>
      <c r="M52" s="231" t="s">
        <v>297</v>
      </c>
      <c r="N52" s="231" t="s">
        <v>64</v>
      </c>
      <c r="O52" s="231" t="s">
        <v>298</v>
      </c>
      <c r="P52" s="239" t="s">
        <v>65</v>
      </c>
      <c r="Q52" s="239" t="s">
        <v>66</v>
      </c>
      <c r="R52" s="244">
        <v>160</v>
      </c>
      <c r="S52" s="239" t="s">
        <v>113</v>
      </c>
      <c r="T52" s="239">
        <v>40</v>
      </c>
      <c r="U52" s="239" t="s">
        <v>77</v>
      </c>
      <c r="V52" s="239">
        <v>60</v>
      </c>
      <c r="W52" s="216" t="s">
        <v>77</v>
      </c>
      <c r="X52" s="119" t="s">
        <v>299</v>
      </c>
      <c r="Y52" s="104" t="s">
        <v>185</v>
      </c>
      <c r="Z52" s="104" t="s">
        <v>72</v>
      </c>
      <c r="AA52" s="104" t="s">
        <v>73</v>
      </c>
      <c r="AB52" s="104" t="s">
        <v>74</v>
      </c>
      <c r="AC52" s="104" t="s">
        <v>75</v>
      </c>
      <c r="AD52" s="104" t="s">
        <v>76</v>
      </c>
      <c r="AE52" s="239">
        <v>16.8</v>
      </c>
      <c r="AF52" s="104">
        <v>25</v>
      </c>
      <c r="AG52" s="104">
        <v>15</v>
      </c>
      <c r="AH52" s="104">
        <v>16</v>
      </c>
      <c r="AI52" s="104">
        <v>24</v>
      </c>
      <c r="AJ52" s="239">
        <v>60</v>
      </c>
      <c r="AK52" s="104">
        <v>0</v>
      </c>
      <c r="AL52" s="104">
        <v>0</v>
      </c>
      <c r="AM52" s="104">
        <v>0</v>
      </c>
      <c r="AN52" s="104">
        <v>60</v>
      </c>
      <c r="AO52" s="216" t="s">
        <v>77</v>
      </c>
      <c r="AP52" s="239" t="s">
        <v>78</v>
      </c>
      <c r="AQ52" s="239" t="s">
        <v>79</v>
      </c>
      <c r="AR52" s="247" t="s">
        <v>300</v>
      </c>
      <c r="AS52" s="245">
        <v>46023</v>
      </c>
      <c r="AT52" s="245">
        <v>46387</v>
      </c>
      <c r="AU52" s="241" t="s">
        <v>187</v>
      </c>
      <c r="AV52" s="239" t="s">
        <v>285</v>
      </c>
    </row>
    <row r="53" spans="2:48" ht="150" customHeight="1" x14ac:dyDescent="0.35">
      <c r="B53" s="434"/>
      <c r="C53" s="344"/>
      <c r="D53" s="244"/>
      <c r="E53" s="232"/>
      <c r="F53" s="244"/>
      <c r="G53" s="232"/>
      <c r="H53" s="232"/>
      <c r="I53" s="235"/>
      <c r="J53" s="235"/>
      <c r="K53" s="235"/>
      <c r="L53" s="235"/>
      <c r="M53" s="231"/>
      <c r="N53" s="231"/>
      <c r="O53" s="231"/>
      <c r="P53" s="239"/>
      <c r="Q53" s="239"/>
      <c r="R53" s="244"/>
      <c r="S53" s="239"/>
      <c r="T53" s="239"/>
      <c r="U53" s="239"/>
      <c r="V53" s="239"/>
      <c r="W53" s="216"/>
      <c r="X53" s="119" t="s">
        <v>301</v>
      </c>
      <c r="Y53" s="104" t="s">
        <v>185</v>
      </c>
      <c r="Z53" s="104" t="s">
        <v>94</v>
      </c>
      <c r="AA53" s="104" t="s">
        <v>73</v>
      </c>
      <c r="AB53" s="104" t="s">
        <v>74</v>
      </c>
      <c r="AC53" s="104" t="s">
        <v>75</v>
      </c>
      <c r="AD53" s="104" t="s">
        <v>76</v>
      </c>
      <c r="AE53" s="239"/>
      <c r="AF53" s="104">
        <v>15</v>
      </c>
      <c r="AG53" s="104">
        <v>15</v>
      </c>
      <c r="AH53" s="104">
        <v>7.2</v>
      </c>
      <c r="AI53" s="104">
        <v>16.8</v>
      </c>
      <c r="AJ53" s="239"/>
      <c r="AK53" s="104">
        <v>0</v>
      </c>
      <c r="AL53" s="104">
        <v>0</v>
      </c>
      <c r="AM53" s="104">
        <v>0</v>
      </c>
      <c r="AN53" s="104">
        <v>60</v>
      </c>
      <c r="AO53" s="216"/>
      <c r="AP53" s="239"/>
      <c r="AQ53" s="239"/>
      <c r="AR53" s="247"/>
      <c r="AS53" s="245"/>
      <c r="AT53" s="245"/>
      <c r="AU53" s="241"/>
      <c r="AV53" s="239"/>
    </row>
    <row r="54" spans="2:48" ht="133.5" customHeight="1" x14ac:dyDescent="0.35">
      <c r="B54" s="434">
        <v>26</v>
      </c>
      <c r="C54" s="344" t="s">
        <v>278</v>
      </c>
      <c r="D54" s="244" t="s">
        <v>279</v>
      </c>
      <c r="E54" s="232" t="s">
        <v>280</v>
      </c>
      <c r="F54" s="304"/>
      <c r="G54" s="304"/>
      <c r="H54" s="304"/>
      <c r="I54" s="231" t="s">
        <v>302</v>
      </c>
      <c r="J54" s="231" t="s">
        <v>303</v>
      </c>
      <c r="K54" s="231" t="s">
        <v>304</v>
      </c>
      <c r="L54" s="231" t="s">
        <v>305</v>
      </c>
      <c r="M54" s="231" t="s">
        <v>306</v>
      </c>
      <c r="N54" s="231" t="s">
        <v>89</v>
      </c>
      <c r="O54" s="231" t="s">
        <v>298</v>
      </c>
      <c r="P54" s="239" t="s">
        <v>90</v>
      </c>
      <c r="Q54" s="239" t="s">
        <v>91</v>
      </c>
      <c r="R54" s="244" t="s">
        <v>298</v>
      </c>
      <c r="S54" s="239" t="s">
        <v>133</v>
      </c>
      <c r="T54" s="239">
        <v>40</v>
      </c>
      <c r="U54" s="239" t="s">
        <v>69</v>
      </c>
      <c r="V54" s="239">
        <v>80</v>
      </c>
      <c r="W54" s="218" t="s">
        <v>70</v>
      </c>
      <c r="X54" s="97" t="s">
        <v>307</v>
      </c>
      <c r="Y54" s="104" t="s">
        <v>185</v>
      </c>
      <c r="Z54" s="104" t="s">
        <v>72</v>
      </c>
      <c r="AA54" s="104" t="s">
        <v>73</v>
      </c>
      <c r="AB54" s="104" t="s">
        <v>74</v>
      </c>
      <c r="AC54" s="104" t="s">
        <v>75</v>
      </c>
      <c r="AD54" s="104" t="s">
        <v>76</v>
      </c>
      <c r="AE54" s="239">
        <v>11.8</v>
      </c>
      <c r="AF54" s="104">
        <v>25</v>
      </c>
      <c r="AG54" s="104">
        <v>15</v>
      </c>
      <c r="AH54" s="104">
        <v>16</v>
      </c>
      <c r="AI54" s="104">
        <v>24</v>
      </c>
      <c r="AJ54" s="239">
        <v>80</v>
      </c>
      <c r="AK54" s="104">
        <v>0</v>
      </c>
      <c r="AL54" s="104">
        <v>0</v>
      </c>
      <c r="AM54" s="104">
        <v>0</v>
      </c>
      <c r="AN54" s="104">
        <v>80</v>
      </c>
      <c r="AO54" s="218" t="s">
        <v>70</v>
      </c>
      <c r="AP54" s="239" t="s">
        <v>78</v>
      </c>
      <c r="AQ54" s="239" t="s">
        <v>79</v>
      </c>
      <c r="AR54" s="247" t="s">
        <v>308</v>
      </c>
      <c r="AS54" s="245">
        <v>46023</v>
      </c>
      <c r="AT54" s="245">
        <v>46387</v>
      </c>
      <c r="AU54" s="241" t="s">
        <v>139</v>
      </c>
      <c r="AV54" s="239" t="s">
        <v>285</v>
      </c>
    </row>
    <row r="55" spans="2:48" ht="124.5" customHeight="1" x14ac:dyDescent="0.35">
      <c r="B55" s="434"/>
      <c r="C55" s="344"/>
      <c r="D55" s="244"/>
      <c r="E55" s="232"/>
      <c r="F55" s="304"/>
      <c r="G55" s="304"/>
      <c r="H55" s="304"/>
      <c r="I55" s="231"/>
      <c r="J55" s="231"/>
      <c r="K55" s="231"/>
      <c r="L55" s="231"/>
      <c r="M55" s="231"/>
      <c r="N55" s="231"/>
      <c r="O55" s="231"/>
      <c r="P55" s="239"/>
      <c r="Q55" s="239"/>
      <c r="R55" s="244"/>
      <c r="S55" s="239"/>
      <c r="T55" s="239"/>
      <c r="U55" s="239"/>
      <c r="V55" s="239"/>
      <c r="W55" s="218"/>
      <c r="X55" s="97" t="s">
        <v>309</v>
      </c>
      <c r="Y55" s="104" t="s">
        <v>185</v>
      </c>
      <c r="Z55" s="104" t="s">
        <v>94</v>
      </c>
      <c r="AA55" s="104" t="s">
        <v>73</v>
      </c>
      <c r="AB55" s="104" t="s">
        <v>158</v>
      </c>
      <c r="AC55" s="104" t="s">
        <v>75</v>
      </c>
      <c r="AD55" s="104" t="s">
        <v>76</v>
      </c>
      <c r="AE55" s="239"/>
      <c r="AF55" s="104">
        <v>15</v>
      </c>
      <c r="AG55" s="104">
        <v>15</v>
      </c>
      <c r="AH55" s="104">
        <v>7.2</v>
      </c>
      <c r="AI55" s="104">
        <v>16.8</v>
      </c>
      <c r="AJ55" s="239"/>
      <c r="AK55" s="104">
        <v>0</v>
      </c>
      <c r="AL55" s="104">
        <v>0</v>
      </c>
      <c r="AM55" s="104">
        <v>0</v>
      </c>
      <c r="AN55" s="104">
        <v>80</v>
      </c>
      <c r="AO55" s="218"/>
      <c r="AP55" s="239"/>
      <c r="AQ55" s="239"/>
      <c r="AR55" s="247"/>
      <c r="AS55" s="245"/>
      <c r="AT55" s="245"/>
      <c r="AU55" s="241"/>
      <c r="AV55" s="239"/>
    </row>
    <row r="56" spans="2:48" ht="117" customHeight="1" x14ac:dyDescent="0.35">
      <c r="B56" s="434"/>
      <c r="C56" s="344"/>
      <c r="D56" s="244"/>
      <c r="E56" s="232"/>
      <c r="F56" s="304"/>
      <c r="G56" s="304"/>
      <c r="H56" s="304"/>
      <c r="I56" s="231"/>
      <c r="J56" s="231"/>
      <c r="K56" s="231"/>
      <c r="L56" s="231"/>
      <c r="M56" s="231"/>
      <c r="N56" s="231"/>
      <c r="O56" s="231"/>
      <c r="P56" s="239"/>
      <c r="Q56" s="239"/>
      <c r="R56" s="244"/>
      <c r="S56" s="239"/>
      <c r="T56" s="239"/>
      <c r="U56" s="239"/>
      <c r="V56" s="239"/>
      <c r="W56" s="218"/>
      <c r="X56" s="97" t="s">
        <v>310</v>
      </c>
      <c r="Y56" s="104" t="s">
        <v>185</v>
      </c>
      <c r="Z56" s="104" t="s">
        <v>94</v>
      </c>
      <c r="AA56" s="104" t="s">
        <v>73</v>
      </c>
      <c r="AB56" s="104" t="s">
        <v>74</v>
      </c>
      <c r="AC56" s="104" t="s">
        <v>75</v>
      </c>
      <c r="AD56" s="104" t="s">
        <v>76</v>
      </c>
      <c r="AE56" s="239"/>
      <c r="AF56" s="104">
        <v>15</v>
      </c>
      <c r="AG56" s="104">
        <v>15</v>
      </c>
      <c r="AH56" s="104">
        <v>5.04</v>
      </c>
      <c r="AI56" s="104">
        <v>11.76</v>
      </c>
      <c r="AJ56" s="239"/>
      <c r="AK56" s="104">
        <v>0</v>
      </c>
      <c r="AL56" s="104">
        <v>0</v>
      </c>
      <c r="AM56" s="104">
        <v>0</v>
      </c>
      <c r="AN56" s="104">
        <v>80</v>
      </c>
      <c r="AO56" s="218"/>
      <c r="AP56" s="239"/>
      <c r="AQ56" s="239"/>
      <c r="AR56" s="247"/>
      <c r="AS56" s="245"/>
      <c r="AT56" s="245"/>
      <c r="AU56" s="241"/>
      <c r="AV56" s="239"/>
    </row>
    <row r="57" spans="2:48" ht="183.75" customHeight="1" x14ac:dyDescent="0.35">
      <c r="B57" s="113">
        <v>27</v>
      </c>
      <c r="C57" s="110" t="s">
        <v>278</v>
      </c>
      <c r="D57" s="111" t="s">
        <v>311</v>
      </c>
      <c r="E57" s="100" t="s">
        <v>312</v>
      </c>
      <c r="F57" s="111" t="s">
        <v>61</v>
      </c>
      <c r="G57" s="111" t="s">
        <v>313</v>
      </c>
      <c r="H57" s="111" t="s">
        <v>314</v>
      </c>
      <c r="I57" s="105" t="s">
        <v>298</v>
      </c>
      <c r="J57" s="105" t="s">
        <v>298</v>
      </c>
      <c r="K57" s="105" t="s">
        <v>298</v>
      </c>
      <c r="L57" s="105" t="s">
        <v>298</v>
      </c>
      <c r="M57" s="105" t="s">
        <v>315</v>
      </c>
      <c r="N57" s="105" t="s">
        <v>316</v>
      </c>
      <c r="O57" s="105" t="s">
        <v>298</v>
      </c>
      <c r="P57" s="104" t="s">
        <v>65</v>
      </c>
      <c r="Q57" s="104" t="s">
        <v>66</v>
      </c>
      <c r="R57" s="111">
        <v>105</v>
      </c>
      <c r="S57" s="104" t="s">
        <v>113</v>
      </c>
      <c r="T57" s="104">
        <v>40</v>
      </c>
      <c r="U57" s="104" t="s">
        <v>69</v>
      </c>
      <c r="V57" s="104">
        <v>80</v>
      </c>
      <c r="W57" s="79" t="s">
        <v>70</v>
      </c>
      <c r="X57" s="112" t="s">
        <v>317</v>
      </c>
      <c r="Y57" s="104" t="s">
        <v>185</v>
      </c>
      <c r="Z57" s="104" t="s">
        <v>72</v>
      </c>
      <c r="AA57" s="104" t="s">
        <v>73</v>
      </c>
      <c r="AB57" s="104" t="s">
        <v>74</v>
      </c>
      <c r="AC57" s="104" t="s">
        <v>75</v>
      </c>
      <c r="AD57" s="104" t="s">
        <v>76</v>
      </c>
      <c r="AE57" s="104">
        <v>24</v>
      </c>
      <c r="AF57" s="104">
        <v>25</v>
      </c>
      <c r="AG57" s="104">
        <v>15</v>
      </c>
      <c r="AH57" s="104">
        <v>16</v>
      </c>
      <c r="AI57" s="104">
        <v>24</v>
      </c>
      <c r="AJ57" s="104">
        <v>80</v>
      </c>
      <c r="AK57" s="104">
        <v>0</v>
      </c>
      <c r="AL57" s="104">
        <v>0</v>
      </c>
      <c r="AM57" s="104">
        <v>0</v>
      </c>
      <c r="AN57" s="104">
        <v>80</v>
      </c>
      <c r="AO57" s="79" t="s">
        <v>70</v>
      </c>
      <c r="AP57" s="104" t="s">
        <v>78</v>
      </c>
      <c r="AQ57" s="104" t="s">
        <v>79</v>
      </c>
      <c r="AR57" s="112" t="s">
        <v>318</v>
      </c>
      <c r="AS57" s="115" t="s">
        <v>319</v>
      </c>
      <c r="AT57" s="115" t="s">
        <v>320</v>
      </c>
      <c r="AU57" s="115" t="s">
        <v>139</v>
      </c>
      <c r="AV57" s="104" t="s">
        <v>285</v>
      </c>
    </row>
    <row r="58" spans="2:48" ht="140.25" customHeight="1" x14ac:dyDescent="0.35">
      <c r="B58" s="434">
        <v>28</v>
      </c>
      <c r="C58" s="344" t="s">
        <v>278</v>
      </c>
      <c r="D58" s="244" t="s">
        <v>311</v>
      </c>
      <c r="E58" s="244" t="s">
        <v>321</v>
      </c>
      <c r="F58" s="244" t="s">
        <v>61</v>
      </c>
      <c r="G58" s="232" t="s">
        <v>322</v>
      </c>
      <c r="H58" s="232" t="s">
        <v>323</v>
      </c>
      <c r="I58" s="235"/>
      <c r="J58" s="235"/>
      <c r="K58" s="235"/>
      <c r="L58" s="235"/>
      <c r="M58" s="231" t="s">
        <v>324</v>
      </c>
      <c r="N58" s="231" t="s">
        <v>316</v>
      </c>
      <c r="O58" s="231" t="s">
        <v>298</v>
      </c>
      <c r="P58" s="239" t="s">
        <v>65</v>
      </c>
      <c r="Q58" s="239" t="s">
        <v>66</v>
      </c>
      <c r="R58" s="244">
        <v>6</v>
      </c>
      <c r="S58" s="239" t="s">
        <v>162</v>
      </c>
      <c r="T58" s="239">
        <v>20</v>
      </c>
      <c r="U58" s="239" t="s">
        <v>69</v>
      </c>
      <c r="V58" s="239">
        <v>80</v>
      </c>
      <c r="W58" s="218" t="s">
        <v>70</v>
      </c>
      <c r="X58" s="97" t="s">
        <v>325</v>
      </c>
      <c r="Y58" s="104" t="s">
        <v>185</v>
      </c>
      <c r="Z58" s="104" t="s">
        <v>72</v>
      </c>
      <c r="AA58" s="104" t="s">
        <v>73</v>
      </c>
      <c r="AB58" s="104" t="s">
        <v>74</v>
      </c>
      <c r="AC58" s="104" t="s">
        <v>75</v>
      </c>
      <c r="AD58" s="104" t="s">
        <v>76</v>
      </c>
      <c r="AE58" s="239">
        <v>7.2</v>
      </c>
      <c r="AF58" s="104">
        <v>25</v>
      </c>
      <c r="AG58" s="104">
        <v>15</v>
      </c>
      <c r="AH58" s="104">
        <v>8</v>
      </c>
      <c r="AI58" s="104">
        <v>12</v>
      </c>
      <c r="AJ58" s="239">
        <v>80</v>
      </c>
      <c r="AK58" s="104">
        <v>0</v>
      </c>
      <c r="AL58" s="104">
        <v>0</v>
      </c>
      <c r="AM58" s="104">
        <v>0</v>
      </c>
      <c r="AN58" s="104">
        <v>80</v>
      </c>
      <c r="AO58" s="218" t="s">
        <v>70</v>
      </c>
      <c r="AP58" s="239" t="s">
        <v>78</v>
      </c>
      <c r="AQ58" s="239" t="s">
        <v>79</v>
      </c>
      <c r="AR58" s="247" t="s">
        <v>326</v>
      </c>
      <c r="AS58" s="241" t="s">
        <v>327</v>
      </c>
      <c r="AT58" s="241" t="s">
        <v>328</v>
      </c>
      <c r="AU58" s="241" t="s">
        <v>139</v>
      </c>
      <c r="AV58" s="239" t="s">
        <v>285</v>
      </c>
    </row>
    <row r="59" spans="2:48" ht="107.25" customHeight="1" x14ac:dyDescent="0.35">
      <c r="B59" s="434"/>
      <c r="C59" s="344"/>
      <c r="D59" s="244"/>
      <c r="E59" s="244"/>
      <c r="F59" s="244"/>
      <c r="G59" s="232"/>
      <c r="H59" s="232"/>
      <c r="I59" s="235"/>
      <c r="J59" s="235"/>
      <c r="K59" s="235"/>
      <c r="L59" s="235"/>
      <c r="M59" s="231"/>
      <c r="N59" s="231"/>
      <c r="O59" s="231"/>
      <c r="P59" s="239"/>
      <c r="Q59" s="239"/>
      <c r="R59" s="244"/>
      <c r="S59" s="239"/>
      <c r="T59" s="239"/>
      <c r="U59" s="239"/>
      <c r="V59" s="239"/>
      <c r="W59" s="218"/>
      <c r="X59" s="97" t="s">
        <v>329</v>
      </c>
      <c r="Y59" s="104" t="s">
        <v>185</v>
      </c>
      <c r="Z59" s="104" t="s">
        <v>72</v>
      </c>
      <c r="AA59" s="104" t="s">
        <v>73</v>
      </c>
      <c r="AB59" s="104" t="s">
        <v>74</v>
      </c>
      <c r="AC59" s="104" t="s">
        <v>75</v>
      </c>
      <c r="AD59" s="104" t="s">
        <v>76</v>
      </c>
      <c r="AE59" s="239"/>
      <c r="AF59" s="104">
        <v>25</v>
      </c>
      <c r="AG59" s="104">
        <v>15</v>
      </c>
      <c r="AH59" s="104">
        <v>4.8</v>
      </c>
      <c r="AI59" s="104">
        <v>7.2</v>
      </c>
      <c r="AJ59" s="239"/>
      <c r="AK59" s="104">
        <v>0</v>
      </c>
      <c r="AL59" s="104">
        <v>0</v>
      </c>
      <c r="AM59" s="104">
        <v>0</v>
      </c>
      <c r="AN59" s="104">
        <v>80</v>
      </c>
      <c r="AO59" s="218"/>
      <c r="AP59" s="239"/>
      <c r="AQ59" s="239"/>
      <c r="AR59" s="247"/>
      <c r="AS59" s="241"/>
      <c r="AT59" s="241"/>
      <c r="AU59" s="241"/>
      <c r="AV59" s="239"/>
    </row>
    <row r="60" spans="2:48" ht="117" customHeight="1" x14ac:dyDescent="0.35">
      <c r="B60" s="434">
        <v>29</v>
      </c>
      <c r="C60" s="344" t="s">
        <v>278</v>
      </c>
      <c r="D60" s="244" t="s">
        <v>311</v>
      </c>
      <c r="E60" s="232" t="s">
        <v>330</v>
      </c>
      <c r="F60" s="244" t="s">
        <v>61</v>
      </c>
      <c r="G60" s="232" t="s">
        <v>331</v>
      </c>
      <c r="H60" s="232" t="s">
        <v>332</v>
      </c>
      <c r="I60" s="235"/>
      <c r="J60" s="235"/>
      <c r="K60" s="235"/>
      <c r="L60" s="235"/>
      <c r="M60" s="231" t="s">
        <v>333</v>
      </c>
      <c r="N60" s="231" t="s">
        <v>316</v>
      </c>
      <c r="O60" s="231" t="s">
        <v>298</v>
      </c>
      <c r="P60" s="239" t="s">
        <v>65</v>
      </c>
      <c r="Q60" s="239" t="s">
        <v>66</v>
      </c>
      <c r="R60" s="244">
        <v>365</v>
      </c>
      <c r="S60" s="239" t="s">
        <v>113</v>
      </c>
      <c r="T60" s="239">
        <v>40</v>
      </c>
      <c r="U60" s="239" t="s">
        <v>69</v>
      </c>
      <c r="V60" s="239">
        <v>80</v>
      </c>
      <c r="W60" s="218" t="s">
        <v>70</v>
      </c>
      <c r="X60" s="112" t="s">
        <v>334</v>
      </c>
      <c r="Y60" s="104" t="s">
        <v>185</v>
      </c>
      <c r="Z60" s="104" t="s">
        <v>72</v>
      </c>
      <c r="AA60" s="104" t="s">
        <v>73</v>
      </c>
      <c r="AB60" s="104" t="s">
        <v>74</v>
      </c>
      <c r="AC60" s="104" t="s">
        <v>75</v>
      </c>
      <c r="AD60" s="104" t="s">
        <v>76</v>
      </c>
      <c r="AE60" s="239" t="e">
        <v>#REF!</v>
      </c>
      <c r="AF60" s="104">
        <v>25</v>
      </c>
      <c r="AG60" s="104">
        <v>15</v>
      </c>
      <c r="AH60" s="104">
        <v>16</v>
      </c>
      <c r="AI60" s="104">
        <v>24</v>
      </c>
      <c r="AJ60" s="239" t="e">
        <v>#REF!</v>
      </c>
      <c r="AK60" s="104">
        <v>0</v>
      </c>
      <c r="AL60" s="104">
        <v>0</v>
      </c>
      <c r="AM60" s="104">
        <v>0</v>
      </c>
      <c r="AN60" s="104">
        <v>80</v>
      </c>
      <c r="AO60" s="218" t="s">
        <v>70</v>
      </c>
      <c r="AP60" s="239" t="s">
        <v>78</v>
      </c>
      <c r="AQ60" s="239" t="s">
        <v>79</v>
      </c>
      <c r="AR60" s="247" t="s">
        <v>335</v>
      </c>
      <c r="AS60" s="241" t="s">
        <v>336</v>
      </c>
      <c r="AT60" s="241" t="s">
        <v>337</v>
      </c>
      <c r="AU60" s="241" t="s">
        <v>139</v>
      </c>
      <c r="AV60" s="239" t="s">
        <v>285</v>
      </c>
    </row>
    <row r="61" spans="2:48" ht="117" customHeight="1" x14ac:dyDescent="0.35">
      <c r="B61" s="434"/>
      <c r="C61" s="344"/>
      <c r="D61" s="244"/>
      <c r="E61" s="232"/>
      <c r="F61" s="244"/>
      <c r="G61" s="232"/>
      <c r="H61" s="232"/>
      <c r="I61" s="235"/>
      <c r="J61" s="235"/>
      <c r="K61" s="235"/>
      <c r="L61" s="235"/>
      <c r="M61" s="231"/>
      <c r="N61" s="231"/>
      <c r="O61" s="231"/>
      <c r="P61" s="239"/>
      <c r="Q61" s="239"/>
      <c r="R61" s="244"/>
      <c r="S61" s="239"/>
      <c r="T61" s="239"/>
      <c r="U61" s="239"/>
      <c r="V61" s="239"/>
      <c r="W61" s="218"/>
      <c r="X61" s="112" t="s">
        <v>338</v>
      </c>
      <c r="Y61" s="104" t="s">
        <v>185</v>
      </c>
      <c r="Z61" s="104" t="s">
        <v>72</v>
      </c>
      <c r="AA61" s="104" t="s">
        <v>73</v>
      </c>
      <c r="AB61" s="104" t="s">
        <v>74</v>
      </c>
      <c r="AC61" s="104" t="s">
        <v>75</v>
      </c>
      <c r="AD61" s="104" t="s">
        <v>76</v>
      </c>
      <c r="AE61" s="239"/>
      <c r="AF61" s="104">
        <v>25</v>
      </c>
      <c r="AG61" s="104">
        <v>15</v>
      </c>
      <c r="AH61" s="104">
        <v>9.6</v>
      </c>
      <c r="AI61" s="104">
        <v>14.4</v>
      </c>
      <c r="AJ61" s="239"/>
      <c r="AK61" s="104">
        <v>0</v>
      </c>
      <c r="AL61" s="104">
        <v>0</v>
      </c>
      <c r="AM61" s="104">
        <v>0</v>
      </c>
      <c r="AN61" s="104">
        <v>80</v>
      </c>
      <c r="AO61" s="218"/>
      <c r="AP61" s="239"/>
      <c r="AQ61" s="239"/>
      <c r="AR61" s="247"/>
      <c r="AS61" s="241"/>
      <c r="AT61" s="241"/>
      <c r="AU61" s="241"/>
      <c r="AV61" s="239"/>
    </row>
    <row r="62" spans="2:48" ht="117" customHeight="1" x14ac:dyDescent="0.35">
      <c r="B62" s="434">
        <v>30</v>
      </c>
      <c r="C62" s="344" t="s">
        <v>278</v>
      </c>
      <c r="D62" s="244" t="s">
        <v>279</v>
      </c>
      <c r="E62" s="244" t="s">
        <v>339</v>
      </c>
      <c r="F62" s="244" t="s">
        <v>61</v>
      </c>
      <c r="G62" s="244" t="s">
        <v>340</v>
      </c>
      <c r="H62" s="244" t="s">
        <v>341</v>
      </c>
      <c r="I62" s="235"/>
      <c r="J62" s="235"/>
      <c r="K62" s="235"/>
      <c r="L62" s="235"/>
      <c r="M62" s="231" t="s">
        <v>342</v>
      </c>
      <c r="N62" s="231" t="s">
        <v>150</v>
      </c>
      <c r="O62" s="231" t="s">
        <v>343</v>
      </c>
      <c r="P62" s="239" t="s">
        <v>65</v>
      </c>
      <c r="Q62" s="239" t="s">
        <v>66</v>
      </c>
      <c r="R62" s="244">
        <v>365</v>
      </c>
      <c r="S62" s="239" t="s">
        <v>113</v>
      </c>
      <c r="T62" s="239">
        <v>40</v>
      </c>
      <c r="U62" s="239" t="s">
        <v>77</v>
      </c>
      <c r="V62" s="239">
        <v>60</v>
      </c>
      <c r="W62" s="216" t="s">
        <v>77</v>
      </c>
      <c r="X62" s="112" t="s">
        <v>344</v>
      </c>
      <c r="Y62" s="116" t="s">
        <v>185</v>
      </c>
      <c r="Z62" s="116" t="s">
        <v>72</v>
      </c>
      <c r="AA62" s="116" t="s">
        <v>73</v>
      </c>
      <c r="AB62" s="116" t="s">
        <v>74</v>
      </c>
      <c r="AC62" s="116" t="s">
        <v>75</v>
      </c>
      <c r="AD62" s="116" t="s">
        <v>76</v>
      </c>
      <c r="AE62" s="239">
        <v>12</v>
      </c>
      <c r="AF62" s="104">
        <v>25</v>
      </c>
      <c r="AG62" s="104">
        <v>15</v>
      </c>
      <c r="AH62" s="104">
        <v>16</v>
      </c>
      <c r="AI62" s="104">
        <v>24</v>
      </c>
      <c r="AJ62" s="239">
        <v>45</v>
      </c>
      <c r="AK62" s="104">
        <v>0</v>
      </c>
      <c r="AL62" s="104">
        <v>0</v>
      </c>
      <c r="AM62" s="104">
        <v>0</v>
      </c>
      <c r="AN62" s="104">
        <v>60</v>
      </c>
      <c r="AO62" s="218" t="s">
        <v>163</v>
      </c>
      <c r="AP62" s="239" t="s">
        <v>166</v>
      </c>
      <c r="AQ62" s="239" t="s">
        <v>345</v>
      </c>
      <c r="AR62" s="247" t="s">
        <v>346</v>
      </c>
      <c r="AS62" s="240">
        <v>46023</v>
      </c>
      <c r="AT62" s="240">
        <v>46387</v>
      </c>
      <c r="AU62" s="239" t="s">
        <v>271</v>
      </c>
      <c r="AV62" s="345" t="s">
        <v>347</v>
      </c>
    </row>
    <row r="63" spans="2:48" ht="117" customHeight="1" x14ac:dyDescent="0.35">
      <c r="B63" s="434"/>
      <c r="C63" s="344"/>
      <c r="D63" s="244"/>
      <c r="E63" s="244"/>
      <c r="F63" s="244"/>
      <c r="G63" s="244"/>
      <c r="H63" s="244"/>
      <c r="I63" s="235"/>
      <c r="J63" s="235"/>
      <c r="K63" s="235"/>
      <c r="L63" s="235"/>
      <c r="M63" s="231"/>
      <c r="N63" s="231"/>
      <c r="O63" s="231"/>
      <c r="P63" s="239"/>
      <c r="Q63" s="239"/>
      <c r="R63" s="244"/>
      <c r="S63" s="239"/>
      <c r="T63" s="239"/>
      <c r="U63" s="239"/>
      <c r="V63" s="239"/>
      <c r="W63" s="216"/>
      <c r="X63" s="112" t="s">
        <v>348</v>
      </c>
      <c r="Y63" s="116" t="s">
        <v>185</v>
      </c>
      <c r="Z63" s="116" t="s">
        <v>72</v>
      </c>
      <c r="AA63" s="116" t="s">
        <v>165</v>
      </c>
      <c r="AB63" s="116" t="s">
        <v>74</v>
      </c>
      <c r="AC63" s="116" t="s">
        <v>75</v>
      </c>
      <c r="AD63" s="116" t="s">
        <v>76</v>
      </c>
      <c r="AE63" s="239"/>
      <c r="AF63" s="104">
        <v>25</v>
      </c>
      <c r="AG63" s="104">
        <v>25</v>
      </c>
      <c r="AH63" s="104">
        <v>12</v>
      </c>
      <c r="AI63" s="104">
        <v>12</v>
      </c>
      <c r="AJ63" s="239"/>
      <c r="AK63" s="104">
        <v>0</v>
      </c>
      <c r="AL63" s="104">
        <v>0</v>
      </c>
      <c r="AM63" s="104">
        <v>0</v>
      </c>
      <c r="AN63" s="104">
        <v>60</v>
      </c>
      <c r="AO63" s="218"/>
      <c r="AP63" s="239"/>
      <c r="AQ63" s="239"/>
      <c r="AR63" s="247"/>
      <c r="AS63" s="240"/>
      <c r="AT63" s="240"/>
      <c r="AU63" s="239"/>
      <c r="AV63" s="345"/>
    </row>
    <row r="64" spans="2:48" ht="117" customHeight="1" x14ac:dyDescent="0.35">
      <c r="B64" s="434"/>
      <c r="C64" s="344"/>
      <c r="D64" s="244"/>
      <c r="E64" s="244"/>
      <c r="F64" s="244"/>
      <c r="G64" s="244"/>
      <c r="H64" s="244"/>
      <c r="I64" s="235"/>
      <c r="J64" s="235"/>
      <c r="K64" s="235"/>
      <c r="L64" s="235"/>
      <c r="M64" s="231"/>
      <c r="N64" s="231"/>
      <c r="O64" s="231"/>
      <c r="P64" s="239"/>
      <c r="Q64" s="239"/>
      <c r="R64" s="244"/>
      <c r="S64" s="239"/>
      <c r="T64" s="239"/>
      <c r="U64" s="239"/>
      <c r="V64" s="239"/>
      <c r="W64" s="216"/>
      <c r="X64" s="112" t="s">
        <v>349</v>
      </c>
      <c r="Y64" s="116" t="s">
        <v>44</v>
      </c>
      <c r="Z64" s="116" t="s">
        <v>84</v>
      </c>
      <c r="AA64" s="116" t="s">
        <v>73</v>
      </c>
      <c r="AB64" s="116" t="s">
        <v>74</v>
      </c>
      <c r="AC64" s="116" t="s">
        <v>75</v>
      </c>
      <c r="AD64" s="116" t="s">
        <v>116</v>
      </c>
      <c r="AE64" s="239"/>
      <c r="AF64" s="104">
        <v>0</v>
      </c>
      <c r="AG64" s="104">
        <v>0</v>
      </c>
      <c r="AH64" s="104">
        <v>0</v>
      </c>
      <c r="AI64" s="104">
        <v>12</v>
      </c>
      <c r="AJ64" s="239"/>
      <c r="AK64" s="104">
        <v>10</v>
      </c>
      <c r="AL64" s="104">
        <v>15</v>
      </c>
      <c r="AM64" s="104">
        <v>15</v>
      </c>
      <c r="AN64" s="104">
        <v>45</v>
      </c>
      <c r="AO64" s="218"/>
      <c r="AP64" s="239"/>
      <c r="AQ64" s="239"/>
      <c r="AR64" s="247"/>
      <c r="AS64" s="240"/>
      <c r="AT64" s="240"/>
      <c r="AU64" s="239"/>
      <c r="AV64" s="345"/>
    </row>
    <row r="65" spans="2:48" ht="154.5" customHeight="1" x14ac:dyDescent="0.35">
      <c r="B65" s="434">
        <v>31</v>
      </c>
      <c r="C65" s="344" t="s">
        <v>278</v>
      </c>
      <c r="D65" s="244" t="s">
        <v>279</v>
      </c>
      <c r="E65" s="244" t="s">
        <v>339</v>
      </c>
      <c r="F65" s="244" t="s">
        <v>219</v>
      </c>
      <c r="G65" s="244" t="s">
        <v>350</v>
      </c>
      <c r="H65" s="244" t="s">
        <v>351</v>
      </c>
      <c r="I65" s="235"/>
      <c r="J65" s="235"/>
      <c r="K65" s="235"/>
      <c r="L65" s="235"/>
      <c r="M65" s="231" t="s">
        <v>352</v>
      </c>
      <c r="N65" s="231" t="s">
        <v>150</v>
      </c>
      <c r="O65" s="231" t="s">
        <v>343</v>
      </c>
      <c r="P65" s="239" t="s">
        <v>353</v>
      </c>
      <c r="Q65" s="239" t="s">
        <v>354</v>
      </c>
      <c r="R65" s="244">
        <v>365</v>
      </c>
      <c r="S65" s="239" t="s">
        <v>113</v>
      </c>
      <c r="T65" s="239">
        <v>40</v>
      </c>
      <c r="U65" s="239" t="s">
        <v>77</v>
      </c>
      <c r="V65" s="239">
        <v>60</v>
      </c>
      <c r="W65" s="216" t="s">
        <v>77</v>
      </c>
      <c r="X65" s="112" t="s">
        <v>355</v>
      </c>
      <c r="Y65" s="104" t="s">
        <v>185</v>
      </c>
      <c r="Z65" s="104" t="s">
        <v>72</v>
      </c>
      <c r="AA65" s="104" t="s">
        <v>73</v>
      </c>
      <c r="AB65" s="104" t="s">
        <v>74</v>
      </c>
      <c r="AC65" s="104" t="s">
        <v>75</v>
      </c>
      <c r="AD65" s="104" t="s">
        <v>76</v>
      </c>
      <c r="AE65" s="239">
        <v>14.4</v>
      </c>
      <c r="AF65" s="104">
        <v>25</v>
      </c>
      <c r="AG65" s="104">
        <v>15</v>
      </c>
      <c r="AH65" s="104">
        <v>16</v>
      </c>
      <c r="AI65" s="104">
        <v>24</v>
      </c>
      <c r="AJ65" s="239">
        <v>45</v>
      </c>
      <c r="AK65" s="104">
        <v>0</v>
      </c>
      <c r="AL65" s="104">
        <v>0</v>
      </c>
      <c r="AM65" s="104">
        <v>0</v>
      </c>
      <c r="AN65" s="104">
        <v>60</v>
      </c>
      <c r="AO65" s="218" t="s">
        <v>163</v>
      </c>
      <c r="AP65" s="239" t="s">
        <v>166</v>
      </c>
      <c r="AQ65" s="239" t="s">
        <v>167</v>
      </c>
      <c r="AR65" s="247" t="s">
        <v>168</v>
      </c>
      <c r="AS65" s="241" t="s">
        <v>168</v>
      </c>
      <c r="AT65" s="241" t="s">
        <v>168</v>
      </c>
      <c r="AU65" s="239"/>
      <c r="AV65" s="345"/>
    </row>
    <row r="66" spans="2:48" ht="192" customHeight="1" x14ac:dyDescent="0.35">
      <c r="B66" s="434"/>
      <c r="C66" s="344"/>
      <c r="D66" s="244"/>
      <c r="E66" s="244"/>
      <c r="F66" s="244"/>
      <c r="G66" s="244"/>
      <c r="H66" s="244"/>
      <c r="I66" s="235"/>
      <c r="J66" s="235"/>
      <c r="K66" s="235"/>
      <c r="L66" s="235"/>
      <c r="M66" s="231"/>
      <c r="N66" s="231"/>
      <c r="O66" s="231"/>
      <c r="P66" s="239"/>
      <c r="Q66" s="239"/>
      <c r="R66" s="244"/>
      <c r="S66" s="239"/>
      <c r="T66" s="239"/>
      <c r="U66" s="239"/>
      <c r="V66" s="239"/>
      <c r="W66" s="216"/>
      <c r="X66" s="112" t="s">
        <v>356</v>
      </c>
      <c r="Y66" s="104" t="s">
        <v>185</v>
      </c>
      <c r="Z66" s="104" t="s">
        <v>72</v>
      </c>
      <c r="AA66" s="104" t="s">
        <v>73</v>
      </c>
      <c r="AB66" s="104" t="s">
        <v>74</v>
      </c>
      <c r="AC66" s="104" t="s">
        <v>75</v>
      </c>
      <c r="AD66" s="104" t="s">
        <v>76</v>
      </c>
      <c r="AE66" s="239"/>
      <c r="AF66" s="104">
        <v>25</v>
      </c>
      <c r="AG66" s="104">
        <v>15</v>
      </c>
      <c r="AH66" s="104">
        <v>9.6</v>
      </c>
      <c r="AI66" s="104">
        <v>14.4</v>
      </c>
      <c r="AJ66" s="239"/>
      <c r="AK66" s="104">
        <v>0</v>
      </c>
      <c r="AL66" s="104">
        <v>0</v>
      </c>
      <c r="AM66" s="104">
        <v>0</v>
      </c>
      <c r="AN66" s="104">
        <v>60</v>
      </c>
      <c r="AO66" s="218"/>
      <c r="AP66" s="239"/>
      <c r="AQ66" s="239"/>
      <c r="AR66" s="247"/>
      <c r="AS66" s="241"/>
      <c r="AT66" s="241"/>
      <c r="AU66" s="239"/>
      <c r="AV66" s="345"/>
    </row>
    <row r="67" spans="2:48" ht="199.5" customHeight="1" x14ac:dyDescent="0.35">
      <c r="B67" s="434"/>
      <c r="C67" s="344"/>
      <c r="D67" s="244"/>
      <c r="E67" s="244"/>
      <c r="F67" s="244"/>
      <c r="G67" s="244"/>
      <c r="H67" s="244"/>
      <c r="I67" s="235"/>
      <c r="J67" s="235"/>
      <c r="K67" s="235"/>
      <c r="L67" s="235"/>
      <c r="M67" s="231"/>
      <c r="N67" s="231"/>
      <c r="O67" s="231"/>
      <c r="P67" s="239"/>
      <c r="Q67" s="239"/>
      <c r="R67" s="244"/>
      <c r="S67" s="239"/>
      <c r="T67" s="239"/>
      <c r="U67" s="239"/>
      <c r="V67" s="239"/>
      <c r="W67" s="216"/>
      <c r="X67" s="112" t="s">
        <v>357</v>
      </c>
      <c r="Y67" s="104" t="s">
        <v>44</v>
      </c>
      <c r="Z67" s="104" t="s">
        <v>84</v>
      </c>
      <c r="AA67" s="104" t="s">
        <v>73</v>
      </c>
      <c r="AB67" s="104" t="s">
        <v>74</v>
      </c>
      <c r="AC67" s="104" t="s">
        <v>75</v>
      </c>
      <c r="AD67" s="104" t="s">
        <v>76</v>
      </c>
      <c r="AE67" s="239"/>
      <c r="AF67" s="104">
        <v>0</v>
      </c>
      <c r="AG67" s="104">
        <v>0</v>
      </c>
      <c r="AH67" s="104">
        <v>0</v>
      </c>
      <c r="AI67" s="104">
        <v>14.4</v>
      </c>
      <c r="AJ67" s="239"/>
      <c r="AK67" s="104">
        <v>10</v>
      </c>
      <c r="AL67" s="104">
        <v>15</v>
      </c>
      <c r="AM67" s="104">
        <v>15</v>
      </c>
      <c r="AN67" s="104">
        <v>45</v>
      </c>
      <c r="AO67" s="218"/>
      <c r="AP67" s="239"/>
      <c r="AQ67" s="239"/>
      <c r="AR67" s="247"/>
      <c r="AS67" s="241"/>
      <c r="AT67" s="241"/>
      <c r="AU67" s="239"/>
      <c r="AV67" s="345"/>
    </row>
    <row r="68" spans="2:48" ht="114" customHeight="1" x14ac:dyDescent="0.35">
      <c r="B68" s="434">
        <v>32</v>
      </c>
      <c r="C68" s="218" t="s">
        <v>358</v>
      </c>
      <c r="D68" s="225" t="s">
        <v>359</v>
      </c>
      <c r="E68" s="225" t="s">
        <v>360</v>
      </c>
      <c r="F68" s="298"/>
      <c r="G68" s="298"/>
      <c r="H68" s="298"/>
      <c r="I68" s="218" t="s">
        <v>361</v>
      </c>
      <c r="J68" s="218" t="s">
        <v>362</v>
      </c>
      <c r="K68" s="218" t="s">
        <v>363</v>
      </c>
      <c r="L68" s="218" t="s">
        <v>364</v>
      </c>
      <c r="M68" s="350" t="s">
        <v>365</v>
      </c>
      <c r="N68" s="218" t="s">
        <v>89</v>
      </c>
      <c r="O68" s="218" t="s">
        <v>237</v>
      </c>
      <c r="P68" s="218" t="s">
        <v>90</v>
      </c>
      <c r="Q68" s="218" t="s">
        <v>91</v>
      </c>
      <c r="R68" s="225">
        <v>740000</v>
      </c>
      <c r="S68" s="218" t="s">
        <v>366</v>
      </c>
      <c r="T68" s="218">
        <v>100</v>
      </c>
      <c r="U68" s="218" t="s">
        <v>69</v>
      </c>
      <c r="V68" s="218">
        <v>80</v>
      </c>
      <c r="W68" s="351" t="s">
        <v>70</v>
      </c>
      <c r="X68" s="74" t="s">
        <v>367</v>
      </c>
      <c r="Y68" s="82" t="s">
        <v>185</v>
      </c>
      <c r="Z68" s="82" t="s">
        <v>72</v>
      </c>
      <c r="AA68" s="82" t="s">
        <v>73</v>
      </c>
      <c r="AB68" s="82" t="s">
        <v>74</v>
      </c>
      <c r="AC68" s="82" t="s">
        <v>75</v>
      </c>
      <c r="AD68" s="82" t="s">
        <v>76</v>
      </c>
      <c r="AE68" s="352">
        <f>AI71</f>
        <v>25.2</v>
      </c>
      <c r="AF68" s="79">
        <f t="shared" ref="AF68:AF76" si="65">IF(Z68="Preventivo",25,IF(Z68="Detectivo",15,0))</f>
        <v>25</v>
      </c>
      <c r="AG68" s="79">
        <f t="shared" ref="AG68:AG76" si="66">IF(Z68="Correctivo",0,IF(AA68="Automatizado",25,IF(AA68="Manual",15,0)))</f>
        <v>15</v>
      </c>
      <c r="AH68" s="79">
        <f>($T68*((AF68+AG68))/100)</f>
        <v>40</v>
      </c>
      <c r="AI68" s="79">
        <f t="shared" ref="AI68" si="67">T68-AH68</f>
        <v>60</v>
      </c>
      <c r="AJ68" s="352">
        <f>AN71</f>
        <v>60</v>
      </c>
      <c r="AK68" s="79">
        <f t="shared" ref="AK68:AK76" si="68">IF(Z68="Correctivo",10,0)</f>
        <v>0</v>
      </c>
      <c r="AL68" s="79">
        <f t="shared" ref="AL68:AL76" si="69">IF(Y68="Probabilidad",0,IF(AA68="Automatizado",25,IF(AA68="Manual",15,0)))</f>
        <v>0</v>
      </c>
      <c r="AM68" s="79">
        <f>($V68*((AK68+AL68))/100)</f>
        <v>0</v>
      </c>
      <c r="AN68" s="79">
        <f>V68-AM68</f>
        <v>80</v>
      </c>
      <c r="AO68" s="413" t="s">
        <v>77</v>
      </c>
      <c r="AP68" s="218" t="s">
        <v>78</v>
      </c>
      <c r="AQ68" s="218" t="s">
        <v>368</v>
      </c>
      <c r="AR68" s="222" t="s">
        <v>369</v>
      </c>
      <c r="AS68" s="240">
        <v>46023</v>
      </c>
      <c r="AT68" s="240">
        <v>46387</v>
      </c>
      <c r="AU68" s="363" t="s">
        <v>187</v>
      </c>
      <c r="AV68" s="218" t="s">
        <v>370</v>
      </c>
    </row>
    <row r="69" spans="2:48" ht="111" customHeight="1" x14ac:dyDescent="0.35">
      <c r="B69" s="434"/>
      <c r="C69" s="218"/>
      <c r="D69" s="225"/>
      <c r="E69" s="225"/>
      <c r="F69" s="298"/>
      <c r="G69" s="298"/>
      <c r="H69" s="298"/>
      <c r="I69" s="218"/>
      <c r="J69" s="218"/>
      <c r="K69" s="218"/>
      <c r="L69" s="218"/>
      <c r="M69" s="350"/>
      <c r="N69" s="218"/>
      <c r="O69" s="218"/>
      <c r="P69" s="218"/>
      <c r="Q69" s="218"/>
      <c r="R69" s="225"/>
      <c r="S69" s="218"/>
      <c r="T69" s="218"/>
      <c r="U69" s="218"/>
      <c r="V69" s="218"/>
      <c r="W69" s="351"/>
      <c r="X69" s="74" t="s">
        <v>371</v>
      </c>
      <c r="Y69" s="82" t="s">
        <v>44</v>
      </c>
      <c r="Z69" s="82" t="s">
        <v>84</v>
      </c>
      <c r="AA69" s="82" t="s">
        <v>73</v>
      </c>
      <c r="AB69" s="82" t="s">
        <v>74</v>
      </c>
      <c r="AC69" s="82" t="s">
        <v>75</v>
      </c>
      <c r="AD69" s="82" t="s">
        <v>76</v>
      </c>
      <c r="AE69" s="352"/>
      <c r="AF69" s="79">
        <f t="shared" si="65"/>
        <v>0</v>
      </c>
      <c r="AG69" s="79">
        <f t="shared" si="66"/>
        <v>0</v>
      </c>
      <c r="AH69" s="79">
        <f>($AI68*((AF69+AG69))/100)</f>
        <v>0</v>
      </c>
      <c r="AI69" s="79">
        <f t="shared" ref="AI69:AI71" si="70">AI68-AH69</f>
        <v>60</v>
      </c>
      <c r="AJ69" s="352"/>
      <c r="AK69" s="79">
        <f t="shared" si="68"/>
        <v>10</v>
      </c>
      <c r="AL69" s="79">
        <f t="shared" si="69"/>
        <v>15</v>
      </c>
      <c r="AM69" s="79">
        <f t="shared" ref="AM69:AM71" si="71">($AN68*((AK69+AL69))/100)</f>
        <v>20</v>
      </c>
      <c r="AN69" s="79">
        <f t="shared" ref="AN69:AN71" si="72">AN68-AM69</f>
        <v>60</v>
      </c>
      <c r="AO69" s="413"/>
      <c r="AP69" s="218"/>
      <c r="AQ69" s="218"/>
      <c r="AR69" s="222"/>
      <c r="AS69" s="240"/>
      <c r="AT69" s="240"/>
      <c r="AU69" s="363"/>
      <c r="AV69" s="218"/>
    </row>
    <row r="70" spans="2:48" ht="120" customHeight="1" x14ac:dyDescent="0.35">
      <c r="B70" s="434"/>
      <c r="C70" s="218"/>
      <c r="D70" s="225"/>
      <c r="E70" s="225"/>
      <c r="F70" s="298"/>
      <c r="G70" s="298"/>
      <c r="H70" s="298"/>
      <c r="I70" s="218"/>
      <c r="J70" s="218"/>
      <c r="K70" s="218"/>
      <c r="L70" s="218"/>
      <c r="M70" s="350"/>
      <c r="N70" s="218"/>
      <c r="O70" s="218"/>
      <c r="P70" s="218"/>
      <c r="Q70" s="218"/>
      <c r="R70" s="225"/>
      <c r="S70" s="218"/>
      <c r="T70" s="218"/>
      <c r="U70" s="218"/>
      <c r="V70" s="218"/>
      <c r="W70" s="351"/>
      <c r="X70" s="74" t="s">
        <v>372</v>
      </c>
      <c r="Y70" s="82" t="s">
        <v>185</v>
      </c>
      <c r="Z70" s="82" t="s">
        <v>94</v>
      </c>
      <c r="AA70" s="82" t="s">
        <v>73</v>
      </c>
      <c r="AB70" s="82" t="s">
        <v>158</v>
      </c>
      <c r="AC70" s="82" t="s">
        <v>75</v>
      </c>
      <c r="AD70" s="82" t="s">
        <v>76</v>
      </c>
      <c r="AE70" s="352"/>
      <c r="AF70" s="79">
        <f t="shared" si="65"/>
        <v>15</v>
      </c>
      <c r="AG70" s="79">
        <f t="shared" si="66"/>
        <v>15</v>
      </c>
      <c r="AH70" s="79">
        <f t="shared" ref="AH70:AH71" si="73">($AI69*((AF70+AG70))/100)</f>
        <v>18</v>
      </c>
      <c r="AI70" s="79">
        <f t="shared" si="70"/>
        <v>42</v>
      </c>
      <c r="AJ70" s="352"/>
      <c r="AK70" s="79">
        <f t="shared" si="68"/>
        <v>0</v>
      </c>
      <c r="AL70" s="79">
        <f t="shared" si="69"/>
        <v>0</v>
      </c>
      <c r="AM70" s="79">
        <f t="shared" si="71"/>
        <v>0</v>
      </c>
      <c r="AN70" s="79">
        <f t="shared" si="72"/>
        <v>60</v>
      </c>
      <c r="AO70" s="413"/>
      <c r="AP70" s="218"/>
      <c r="AQ70" s="218"/>
      <c r="AR70" s="222"/>
      <c r="AS70" s="240"/>
      <c r="AT70" s="240"/>
      <c r="AU70" s="363"/>
      <c r="AV70" s="218"/>
    </row>
    <row r="71" spans="2:48" ht="140.25" customHeight="1" x14ac:dyDescent="0.35">
      <c r="B71" s="434"/>
      <c r="C71" s="218"/>
      <c r="D71" s="225"/>
      <c r="E71" s="225"/>
      <c r="F71" s="298"/>
      <c r="G71" s="298"/>
      <c r="H71" s="298"/>
      <c r="I71" s="218"/>
      <c r="J71" s="218"/>
      <c r="K71" s="218"/>
      <c r="L71" s="218"/>
      <c r="M71" s="350"/>
      <c r="N71" s="218"/>
      <c r="O71" s="218"/>
      <c r="P71" s="218"/>
      <c r="Q71" s="218"/>
      <c r="R71" s="225"/>
      <c r="S71" s="218"/>
      <c r="T71" s="218"/>
      <c r="U71" s="218"/>
      <c r="V71" s="218"/>
      <c r="W71" s="351"/>
      <c r="X71" s="74" t="s">
        <v>373</v>
      </c>
      <c r="Y71" s="82" t="s">
        <v>185</v>
      </c>
      <c r="Z71" s="82" t="s">
        <v>72</v>
      </c>
      <c r="AA71" s="82" t="s">
        <v>73</v>
      </c>
      <c r="AB71" s="82" t="s">
        <v>74</v>
      </c>
      <c r="AC71" s="82" t="s">
        <v>75</v>
      </c>
      <c r="AD71" s="82" t="s">
        <v>76</v>
      </c>
      <c r="AE71" s="352"/>
      <c r="AF71" s="79">
        <f t="shared" si="65"/>
        <v>25</v>
      </c>
      <c r="AG71" s="79">
        <f t="shared" si="66"/>
        <v>15</v>
      </c>
      <c r="AH71" s="79">
        <f t="shared" si="73"/>
        <v>16.8</v>
      </c>
      <c r="AI71" s="79">
        <f t="shared" si="70"/>
        <v>25.2</v>
      </c>
      <c r="AJ71" s="352"/>
      <c r="AK71" s="79">
        <f t="shared" si="68"/>
        <v>0</v>
      </c>
      <c r="AL71" s="79">
        <f t="shared" si="69"/>
        <v>0</v>
      </c>
      <c r="AM71" s="79">
        <f t="shared" si="71"/>
        <v>0</v>
      </c>
      <c r="AN71" s="79">
        <f t="shared" si="72"/>
        <v>60</v>
      </c>
      <c r="AO71" s="413"/>
      <c r="AP71" s="218"/>
      <c r="AQ71" s="218"/>
      <c r="AR71" s="222"/>
      <c r="AS71" s="240"/>
      <c r="AT71" s="240"/>
      <c r="AU71" s="363"/>
      <c r="AV71" s="218"/>
    </row>
    <row r="72" spans="2:48" ht="108.75" customHeight="1" x14ac:dyDescent="0.35">
      <c r="B72" s="434">
        <v>33</v>
      </c>
      <c r="C72" s="218" t="s">
        <v>358</v>
      </c>
      <c r="D72" s="225" t="s">
        <v>359</v>
      </c>
      <c r="E72" s="225" t="s">
        <v>360</v>
      </c>
      <c r="F72" s="225" t="s">
        <v>61</v>
      </c>
      <c r="G72" s="225" t="s">
        <v>374</v>
      </c>
      <c r="H72" s="225" t="s">
        <v>375</v>
      </c>
      <c r="I72" s="218"/>
      <c r="J72" s="218"/>
      <c r="K72" s="218"/>
      <c r="L72" s="218"/>
      <c r="M72" s="354" t="str">
        <f t="shared" ref="M72" si="74">CONCATENATE(F72," ",G72,)</f>
        <v>Posibilidad de pérdida económica y reputacional por el Incumplimiento  ante las víctimas de los requisitos definidos para realizar la entrega de Asistencia humanitaria</v>
      </c>
      <c r="N72" s="218" t="s">
        <v>64</v>
      </c>
      <c r="O72" s="218" t="s">
        <v>237</v>
      </c>
      <c r="P72" s="218" t="s">
        <v>65</v>
      </c>
      <c r="Q72" s="218" t="s">
        <v>66</v>
      </c>
      <c r="R72" s="225">
        <v>740000</v>
      </c>
      <c r="S72" s="218" t="s">
        <v>376</v>
      </c>
      <c r="T72" s="218">
        <v>100</v>
      </c>
      <c r="U72" s="218" t="s">
        <v>114</v>
      </c>
      <c r="V72" s="218">
        <v>40</v>
      </c>
      <c r="W72" s="351" t="s">
        <v>70</v>
      </c>
      <c r="X72" s="74" t="s">
        <v>377</v>
      </c>
      <c r="Y72" s="82" t="s">
        <v>185</v>
      </c>
      <c r="Z72" s="82" t="s">
        <v>72</v>
      </c>
      <c r="AA72" s="82" t="s">
        <v>73</v>
      </c>
      <c r="AB72" s="82" t="s">
        <v>74</v>
      </c>
      <c r="AC72" s="82" t="s">
        <v>75</v>
      </c>
      <c r="AD72" s="82" t="s">
        <v>76</v>
      </c>
      <c r="AE72" s="352">
        <f>AI75</f>
        <v>29.4</v>
      </c>
      <c r="AF72" s="79">
        <f t="shared" si="65"/>
        <v>25</v>
      </c>
      <c r="AG72" s="79">
        <f t="shared" si="66"/>
        <v>15</v>
      </c>
      <c r="AH72" s="79">
        <f>($T72*((AF72+AG72))/100)</f>
        <v>40</v>
      </c>
      <c r="AI72" s="79">
        <f t="shared" ref="AI72" si="75">T72-AH72</f>
        <v>60</v>
      </c>
      <c r="AJ72" s="352">
        <f>AN75</f>
        <v>30</v>
      </c>
      <c r="AK72" s="79">
        <f t="shared" si="68"/>
        <v>0</v>
      </c>
      <c r="AL72" s="79">
        <f t="shared" si="69"/>
        <v>0</v>
      </c>
      <c r="AM72" s="79">
        <f>($V72*((AK72+AL72))/100)</f>
        <v>0</v>
      </c>
      <c r="AN72" s="79">
        <f>V72-AM72</f>
        <v>40</v>
      </c>
      <c r="AO72" s="413" t="s">
        <v>77</v>
      </c>
      <c r="AP72" s="218" t="s">
        <v>78</v>
      </c>
      <c r="AQ72" s="218" t="s">
        <v>368</v>
      </c>
      <c r="AR72" s="222" t="s">
        <v>378</v>
      </c>
      <c r="AS72" s="240">
        <v>46023</v>
      </c>
      <c r="AT72" s="240">
        <v>46387</v>
      </c>
      <c r="AU72" s="363" t="s">
        <v>187</v>
      </c>
      <c r="AV72" s="362" t="s">
        <v>379</v>
      </c>
    </row>
    <row r="73" spans="2:48" ht="99.75" customHeight="1" x14ac:dyDescent="0.35">
      <c r="B73" s="434"/>
      <c r="C73" s="218"/>
      <c r="D73" s="225"/>
      <c r="E73" s="225"/>
      <c r="F73" s="225"/>
      <c r="G73" s="225"/>
      <c r="H73" s="225"/>
      <c r="I73" s="218"/>
      <c r="J73" s="218"/>
      <c r="K73" s="218"/>
      <c r="L73" s="218"/>
      <c r="M73" s="354"/>
      <c r="N73" s="218"/>
      <c r="O73" s="218"/>
      <c r="P73" s="218"/>
      <c r="Q73" s="218"/>
      <c r="R73" s="225"/>
      <c r="S73" s="218"/>
      <c r="T73" s="218"/>
      <c r="U73" s="218"/>
      <c r="V73" s="218"/>
      <c r="W73" s="351"/>
      <c r="X73" s="74" t="s">
        <v>380</v>
      </c>
      <c r="Y73" s="82" t="s">
        <v>44</v>
      </c>
      <c r="Z73" s="82" t="s">
        <v>84</v>
      </c>
      <c r="AA73" s="82" t="s">
        <v>73</v>
      </c>
      <c r="AB73" s="82" t="s">
        <v>74</v>
      </c>
      <c r="AC73" s="82" t="s">
        <v>75</v>
      </c>
      <c r="AD73" s="82" t="s">
        <v>76</v>
      </c>
      <c r="AE73" s="352"/>
      <c r="AF73" s="79">
        <f t="shared" si="65"/>
        <v>0</v>
      </c>
      <c r="AG73" s="79">
        <f t="shared" si="66"/>
        <v>0</v>
      </c>
      <c r="AH73" s="79">
        <f>($AI72*((AF73+AG73))/100)</f>
        <v>0</v>
      </c>
      <c r="AI73" s="79">
        <f t="shared" ref="AI73:AI75" si="76">AI72-AH73</f>
        <v>60</v>
      </c>
      <c r="AJ73" s="352"/>
      <c r="AK73" s="79">
        <f t="shared" si="68"/>
        <v>10</v>
      </c>
      <c r="AL73" s="79">
        <f t="shared" si="69"/>
        <v>15</v>
      </c>
      <c r="AM73" s="79">
        <f t="shared" ref="AM73:AM75" si="77">($AN72*((AK73+AL73))/100)</f>
        <v>10</v>
      </c>
      <c r="AN73" s="79">
        <f t="shared" ref="AN73:AN75" si="78">AN72-AM73</f>
        <v>30</v>
      </c>
      <c r="AO73" s="413"/>
      <c r="AP73" s="218"/>
      <c r="AQ73" s="218"/>
      <c r="AR73" s="222"/>
      <c r="AS73" s="240"/>
      <c r="AT73" s="240"/>
      <c r="AU73" s="363"/>
      <c r="AV73" s="362"/>
    </row>
    <row r="74" spans="2:48" ht="111.75" customHeight="1" x14ac:dyDescent="0.35">
      <c r="B74" s="434"/>
      <c r="C74" s="218"/>
      <c r="D74" s="225"/>
      <c r="E74" s="225"/>
      <c r="F74" s="225"/>
      <c r="G74" s="225"/>
      <c r="H74" s="225"/>
      <c r="I74" s="218"/>
      <c r="J74" s="218"/>
      <c r="K74" s="218"/>
      <c r="L74" s="218"/>
      <c r="M74" s="354"/>
      <c r="N74" s="218"/>
      <c r="O74" s="218"/>
      <c r="P74" s="218"/>
      <c r="Q74" s="218"/>
      <c r="R74" s="225"/>
      <c r="S74" s="218"/>
      <c r="T74" s="218"/>
      <c r="U74" s="218"/>
      <c r="V74" s="218"/>
      <c r="W74" s="351"/>
      <c r="X74" s="74" t="s">
        <v>381</v>
      </c>
      <c r="Y74" s="82" t="s">
        <v>185</v>
      </c>
      <c r="Z74" s="82" t="s">
        <v>94</v>
      </c>
      <c r="AA74" s="82" t="s">
        <v>73</v>
      </c>
      <c r="AB74" s="82" t="s">
        <v>74</v>
      </c>
      <c r="AC74" s="82" t="s">
        <v>75</v>
      </c>
      <c r="AD74" s="82" t="s">
        <v>76</v>
      </c>
      <c r="AE74" s="352"/>
      <c r="AF74" s="79">
        <f t="shared" si="65"/>
        <v>15</v>
      </c>
      <c r="AG74" s="79">
        <f t="shared" si="66"/>
        <v>15</v>
      </c>
      <c r="AH74" s="79">
        <f t="shared" ref="AH74:AH75" si="79">($AI73*((AF74+AG74))/100)</f>
        <v>18</v>
      </c>
      <c r="AI74" s="79">
        <f t="shared" si="76"/>
        <v>42</v>
      </c>
      <c r="AJ74" s="352"/>
      <c r="AK74" s="79">
        <f t="shared" si="68"/>
        <v>0</v>
      </c>
      <c r="AL74" s="79">
        <f t="shared" si="69"/>
        <v>0</v>
      </c>
      <c r="AM74" s="79">
        <f t="shared" si="77"/>
        <v>0</v>
      </c>
      <c r="AN74" s="79">
        <f t="shared" si="78"/>
        <v>30</v>
      </c>
      <c r="AO74" s="413"/>
      <c r="AP74" s="218"/>
      <c r="AQ74" s="218"/>
      <c r="AR74" s="222"/>
      <c r="AS74" s="240"/>
      <c r="AT74" s="240"/>
      <c r="AU74" s="363"/>
      <c r="AV74" s="362"/>
    </row>
    <row r="75" spans="2:48" ht="110.25" customHeight="1" x14ac:dyDescent="0.35">
      <c r="B75" s="434"/>
      <c r="C75" s="218"/>
      <c r="D75" s="225"/>
      <c r="E75" s="225"/>
      <c r="F75" s="225"/>
      <c r="G75" s="225"/>
      <c r="H75" s="225"/>
      <c r="I75" s="218"/>
      <c r="J75" s="218"/>
      <c r="K75" s="218"/>
      <c r="L75" s="218"/>
      <c r="M75" s="354"/>
      <c r="N75" s="218"/>
      <c r="O75" s="218"/>
      <c r="P75" s="218"/>
      <c r="Q75" s="218"/>
      <c r="R75" s="225"/>
      <c r="S75" s="218"/>
      <c r="T75" s="218"/>
      <c r="U75" s="218"/>
      <c r="V75" s="218"/>
      <c r="W75" s="351"/>
      <c r="X75" s="74" t="s">
        <v>382</v>
      </c>
      <c r="Y75" s="82" t="s">
        <v>185</v>
      </c>
      <c r="Z75" s="82" t="s">
        <v>94</v>
      </c>
      <c r="AA75" s="82" t="s">
        <v>73</v>
      </c>
      <c r="AB75" s="82" t="s">
        <v>158</v>
      </c>
      <c r="AC75" s="82" t="s">
        <v>75</v>
      </c>
      <c r="AD75" s="82" t="s">
        <v>76</v>
      </c>
      <c r="AE75" s="352"/>
      <c r="AF75" s="79">
        <f t="shared" si="65"/>
        <v>15</v>
      </c>
      <c r="AG75" s="79">
        <f t="shared" si="66"/>
        <v>15</v>
      </c>
      <c r="AH75" s="79">
        <f t="shared" si="79"/>
        <v>12.6</v>
      </c>
      <c r="AI75" s="79">
        <f t="shared" si="76"/>
        <v>29.4</v>
      </c>
      <c r="AJ75" s="352"/>
      <c r="AK75" s="79">
        <f t="shared" si="68"/>
        <v>0</v>
      </c>
      <c r="AL75" s="79">
        <f t="shared" si="69"/>
        <v>0</v>
      </c>
      <c r="AM75" s="79">
        <f t="shared" si="77"/>
        <v>0</v>
      </c>
      <c r="AN75" s="79">
        <f t="shared" si="78"/>
        <v>30</v>
      </c>
      <c r="AO75" s="413"/>
      <c r="AP75" s="218"/>
      <c r="AQ75" s="218"/>
      <c r="AR75" s="222"/>
      <c r="AS75" s="240"/>
      <c r="AT75" s="240"/>
      <c r="AU75" s="363"/>
      <c r="AV75" s="362"/>
    </row>
    <row r="76" spans="2:48" ht="207" customHeight="1" x14ac:dyDescent="0.35">
      <c r="B76" s="434">
        <v>34</v>
      </c>
      <c r="C76" s="216" t="s">
        <v>358</v>
      </c>
      <c r="D76" s="217" t="s">
        <v>359</v>
      </c>
      <c r="E76" s="217" t="s">
        <v>383</v>
      </c>
      <c r="F76" s="217" t="s">
        <v>61</v>
      </c>
      <c r="G76" s="232" t="s">
        <v>384</v>
      </c>
      <c r="H76" s="232" t="s">
        <v>385</v>
      </c>
      <c r="I76" s="215"/>
      <c r="J76" s="215"/>
      <c r="K76" s="215"/>
      <c r="L76" s="215"/>
      <c r="M76" s="232" t="str">
        <f t="shared" ref="M76" si="80">IF(G76&lt;&gt;"",CONCATENATE(F76," ",G76,"",H76),CONCATENATE(I76," ",J76," ",K76," ",L76))</f>
        <v>Posibilidad de pérdida económica y reputacional por pérdida de la Confidencialidad e integridad  de la Información de la Entidad, debido a la falla o ausencia de controles relacionados con el acceso a información clasificada y/o reservada y el uso adecuado de la información</v>
      </c>
      <c r="N76" s="215" t="s">
        <v>150</v>
      </c>
      <c r="O76" s="215" t="s">
        <v>386</v>
      </c>
      <c r="P76" s="216" t="s">
        <v>65</v>
      </c>
      <c r="Q76" s="216" t="s">
        <v>66</v>
      </c>
      <c r="R76" s="217" t="s">
        <v>387</v>
      </c>
      <c r="S76" s="216" t="s">
        <v>113</v>
      </c>
      <c r="T76" s="216">
        <f t="shared" ref="T76" si="81">IF(S76="Muy alta",100,IF(S76="Alta",80,IF(S76="Media",60,IF(S76="Baja",40,IF(S76="Muy baja",20,IF(S76="Casi Seguro",100,IF(S76="Probable",80,IF(S76="Posible",60,IF(S76="Improbable",40,IF(S76="Rara vez",20,0))))))))))</f>
        <v>40</v>
      </c>
      <c r="U76" s="216" t="s">
        <v>77</v>
      </c>
      <c r="V76" s="216">
        <f t="shared" ref="V76" si="82">IF(U76="Catastrófico",100,IF(U76="Mayor",80,IF(U76="Moderado",60,IF(U76="Menor",40,IF(U76="Leve",20,0)))))</f>
        <v>60</v>
      </c>
      <c r="W76" s="216" t="s">
        <v>77</v>
      </c>
      <c r="X76" s="227" t="s">
        <v>388</v>
      </c>
      <c r="Y76" s="216" t="str">
        <f t="shared" ref="Y76" si="83">IF(OR(Z76="Preventivo",Z76="Detectivo"),"Probabilidad",IF(Z76="Correctivo","Impacto"," "))</f>
        <v>Probabilidad</v>
      </c>
      <c r="Z76" s="216" t="s">
        <v>72</v>
      </c>
      <c r="AA76" s="216" t="s">
        <v>73</v>
      </c>
      <c r="AB76" s="216" t="s">
        <v>74</v>
      </c>
      <c r="AC76" s="216" t="s">
        <v>75</v>
      </c>
      <c r="AD76" s="216" t="s">
        <v>76</v>
      </c>
      <c r="AE76" s="347">
        <f>AI76</f>
        <v>16</v>
      </c>
      <c r="AF76" s="216">
        <f t="shared" si="65"/>
        <v>25</v>
      </c>
      <c r="AG76" s="216">
        <f t="shared" si="66"/>
        <v>15</v>
      </c>
      <c r="AH76" s="216">
        <f>($T$9*((AF76+AG76))/100)</f>
        <v>24</v>
      </c>
      <c r="AI76" s="216">
        <f t="shared" ref="AI76" si="84">T76-AH76</f>
        <v>16</v>
      </c>
      <c r="AJ76" s="347">
        <f>AN76</f>
        <v>60</v>
      </c>
      <c r="AK76" s="216">
        <f t="shared" si="68"/>
        <v>0</v>
      </c>
      <c r="AL76" s="216">
        <f t="shared" si="69"/>
        <v>0</v>
      </c>
      <c r="AM76" s="216">
        <f>($V$9*((AK76+AL76))/100)</f>
        <v>0</v>
      </c>
      <c r="AN76" s="216">
        <f t="shared" ref="AN76" si="85">V76-AM76</f>
        <v>60</v>
      </c>
      <c r="AO76" s="216" t="s">
        <v>77</v>
      </c>
      <c r="AP76" s="216" t="s">
        <v>78</v>
      </c>
      <c r="AQ76" s="216" t="s">
        <v>154</v>
      </c>
      <c r="AR76" s="97" t="s">
        <v>389</v>
      </c>
      <c r="AS76" s="117">
        <v>46024</v>
      </c>
      <c r="AT76" s="117">
        <v>46387</v>
      </c>
      <c r="AU76" s="96" t="s">
        <v>271</v>
      </c>
      <c r="AV76" s="121" t="s">
        <v>390</v>
      </c>
    </row>
    <row r="77" spans="2:48" ht="179.25" customHeight="1" x14ac:dyDescent="0.35">
      <c r="B77" s="434"/>
      <c r="C77" s="216"/>
      <c r="D77" s="217"/>
      <c r="E77" s="217"/>
      <c r="F77" s="217"/>
      <c r="G77" s="232"/>
      <c r="H77" s="232"/>
      <c r="I77" s="215"/>
      <c r="J77" s="215"/>
      <c r="K77" s="215"/>
      <c r="L77" s="215"/>
      <c r="M77" s="232"/>
      <c r="N77" s="215"/>
      <c r="O77" s="215"/>
      <c r="P77" s="216"/>
      <c r="Q77" s="216"/>
      <c r="R77" s="217"/>
      <c r="S77" s="216"/>
      <c r="T77" s="216"/>
      <c r="U77" s="216"/>
      <c r="V77" s="216"/>
      <c r="W77" s="216"/>
      <c r="X77" s="227"/>
      <c r="Y77" s="216"/>
      <c r="Z77" s="216"/>
      <c r="AA77" s="216"/>
      <c r="AB77" s="216"/>
      <c r="AC77" s="216"/>
      <c r="AD77" s="216"/>
      <c r="AE77" s="347"/>
      <c r="AF77" s="216"/>
      <c r="AG77" s="216"/>
      <c r="AH77" s="216"/>
      <c r="AI77" s="216"/>
      <c r="AJ77" s="347"/>
      <c r="AK77" s="216"/>
      <c r="AL77" s="216"/>
      <c r="AM77" s="216"/>
      <c r="AN77" s="216"/>
      <c r="AO77" s="216"/>
      <c r="AP77" s="216"/>
      <c r="AQ77" s="216"/>
      <c r="AR77" s="97" t="s">
        <v>391</v>
      </c>
      <c r="AS77" s="118">
        <v>46024</v>
      </c>
      <c r="AT77" s="118">
        <v>46387</v>
      </c>
      <c r="AU77" s="96" t="s">
        <v>271</v>
      </c>
      <c r="AV77" s="121" t="s">
        <v>390</v>
      </c>
    </row>
    <row r="78" spans="2:48" ht="169.5" customHeight="1" x14ac:dyDescent="0.35">
      <c r="B78" s="434">
        <v>35</v>
      </c>
      <c r="C78" s="344" t="s">
        <v>392</v>
      </c>
      <c r="D78" s="244" t="s">
        <v>393</v>
      </c>
      <c r="E78" s="244" t="s">
        <v>394</v>
      </c>
      <c r="F78" s="244" t="s">
        <v>109</v>
      </c>
      <c r="G78" s="232" t="s">
        <v>395</v>
      </c>
      <c r="H78" s="232" t="s">
        <v>396</v>
      </c>
      <c r="I78" s="231" t="s">
        <v>298</v>
      </c>
      <c r="J78" s="231" t="s">
        <v>298</v>
      </c>
      <c r="K78" s="231" t="s">
        <v>298</v>
      </c>
      <c r="L78" s="231" t="s">
        <v>298</v>
      </c>
      <c r="M78" s="419" t="s">
        <v>397</v>
      </c>
      <c r="N78" s="231" t="s">
        <v>64</v>
      </c>
      <c r="O78" s="231" t="s">
        <v>174</v>
      </c>
      <c r="P78" s="239" t="s">
        <v>65</v>
      </c>
      <c r="Q78" s="239" t="s">
        <v>66</v>
      </c>
      <c r="R78" s="244">
        <v>2000</v>
      </c>
      <c r="S78" s="239" t="s">
        <v>398</v>
      </c>
      <c r="T78" s="239">
        <v>80</v>
      </c>
      <c r="U78" s="239" t="s">
        <v>77</v>
      </c>
      <c r="V78" s="239">
        <v>60</v>
      </c>
      <c r="W78" s="351" t="s">
        <v>70</v>
      </c>
      <c r="X78" s="112" t="s">
        <v>399</v>
      </c>
      <c r="Y78" s="104" t="s">
        <v>185</v>
      </c>
      <c r="Z78" s="104" t="s">
        <v>72</v>
      </c>
      <c r="AA78" s="104" t="s">
        <v>73</v>
      </c>
      <c r="AB78" s="104" t="s">
        <v>74</v>
      </c>
      <c r="AC78" s="104" t="s">
        <v>75</v>
      </c>
      <c r="AD78" s="104" t="s">
        <v>76</v>
      </c>
      <c r="AE78" s="104">
        <v>33.6</v>
      </c>
      <c r="AF78" s="104">
        <v>25</v>
      </c>
      <c r="AG78" s="104">
        <v>15</v>
      </c>
      <c r="AH78" s="104">
        <v>32</v>
      </c>
      <c r="AI78" s="104">
        <v>48</v>
      </c>
      <c r="AJ78" s="104">
        <v>80</v>
      </c>
      <c r="AK78" s="104">
        <v>0</v>
      </c>
      <c r="AL78" s="104">
        <v>0</v>
      </c>
      <c r="AM78" s="104">
        <v>0</v>
      </c>
      <c r="AN78" s="104">
        <v>60</v>
      </c>
      <c r="AO78" s="216" t="s">
        <v>77</v>
      </c>
      <c r="AP78" s="239" t="s">
        <v>78</v>
      </c>
      <c r="AQ78" s="239" t="s">
        <v>79</v>
      </c>
      <c r="AR78" s="119" t="s">
        <v>400</v>
      </c>
      <c r="AS78" s="231" t="s">
        <v>319</v>
      </c>
      <c r="AT78" s="231" t="s">
        <v>320</v>
      </c>
      <c r="AU78" s="239" t="s">
        <v>187</v>
      </c>
      <c r="AV78" s="239" t="s">
        <v>401</v>
      </c>
    </row>
    <row r="79" spans="2:48" ht="157.5" customHeight="1" x14ac:dyDescent="0.35">
      <c r="B79" s="434"/>
      <c r="C79" s="344"/>
      <c r="D79" s="244"/>
      <c r="E79" s="244"/>
      <c r="F79" s="244"/>
      <c r="G79" s="232"/>
      <c r="H79" s="232"/>
      <c r="I79" s="231"/>
      <c r="J79" s="231"/>
      <c r="K79" s="231"/>
      <c r="L79" s="231"/>
      <c r="M79" s="419"/>
      <c r="N79" s="231"/>
      <c r="O79" s="231"/>
      <c r="P79" s="239"/>
      <c r="Q79" s="239"/>
      <c r="R79" s="244"/>
      <c r="S79" s="239"/>
      <c r="T79" s="239"/>
      <c r="U79" s="239"/>
      <c r="V79" s="239"/>
      <c r="W79" s="351"/>
      <c r="X79" s="112" t="s">
        <v>402</v>
      </c>
      <c r="Y79" s="104" t="s">
        <v>185</v>
      </c>
      <c r="Z79" s="104" t="s">
        <v>94</v>
      </c>
      <c r="AA79" s="104" t="s">
        <v>73</v>
      </c>
      <c r="AB79" s="104" t="s">
        <v>74</v>
      </c>
      <c r="AC79" s="104" t="s">
        <v>75</v>
      </c>
      <c r="AD79" s="104" t="s">
        <v>76</v>
      </c>
      <c r="AE79" s="104">
        <v>48</v>
      </c>
      <c r="AF79" s="104">
        <v>15</v>
      </c>
      <c r="AG79" s="104">
        <v>15</v>
      </c>
      <c r="AH79" s="104">
        <v>14.4</v>
      </c>
      <c r="AI79" s="104">
        <v>33.6</v>
      </c>
      <c r="AJ79" s="104">
        <v>80</v>
      </c>
      <c r="AK79" s="104">
        <v>0</v>
      </c>
      <c r="AL79" s="104">
        <v>0</v>
      </c>
      <c r="AM79" s="104">
        <v>0</v>
      </c>
      <c r="AN79" s="104">
        <v>60</v>
      </c>
      <c r="AO79" s="216"/>
      <c r="AP79" s="239"/>
      <c r="AQ79" s="239"/>
      <c r="AR79" s="119" t="s">
        <v>403</v>
      </c>
      <c r="AS79" s="231"/>
      <c r="AT79" s="231"/>
      <c r="AU79" s="239"/>
      <c r="AV79" s="239"/>
    </row>
    <row r="80" spans="2:48" ht="116.25" customHeight="1" x14ac:dyDescent="0.35">
      <c r="B80" s="434">
        <v>36</v>
      </c>
      <c r="C80" s="344" t="s">
        <v>392</v>
      </c>
      <c r="D80" s="244" t="s">
        <v>393</v>
      </c>
      <c r="E80" s="244" t="s">
        <v>404</v>
      </c>
      <c r="F80" s="244" t="s">
        <v>61</v>
      </c>
      <c r="G80" s="232" t="s">
        <v>405</v>
      </c>
      <c r="H80" s="232" t="s">
        <v>406</v>
      </c>
      <c r="I80" s="231" t="s">
        <v>298</v>
      </c>
      <c r="J80" s="231" t="s">
        <v>298</v>
      </c>
      <c r="K80" s="231" t="s">
        <v>298</v>
      </c>
      <c r="L80" s="231" t="s">
        <v>298</v>
      </c>
      <c r="M80" s="231" t="s">
        <v>407</v>
      </c>
      <c r="N80" s="231" t="s">
        <v>64</v>
      </c>
      <c r="O80" s="231" t="s">
        <v>174</v>
      </c>
      <c r="P80" s="239" t="s">
        <v>65</v>
      </c>
      <c r="Q80" s="239" t="s">
        <v>66</v>
      </c>
      <c r="R80" s="244">
        <v>2000</v>
      </c>
      <c r="S80" s="239" t="s">
        <v>398</v>
      </c>
      <c r="T80" s="239">
        <v>80</v>
      </c>
      <c r="U80" s="239" t="s">
        <v>69</v>
      </c>
      <c r="V80" s="239">
        <v>80</v>
      </c>
      <c r="W80" s="351" t="s">
        <v>70</v>
      </c>
      <c r="X80" s="112" t="s">
        <v>408</v>
      </c>
      <c r="Y80" s="104" t="s">
        <v>185</v>
      </c>
      <c r="Z80" s="104" t="s">
        <v>72</v>
      </c>
      <c r="AA80" s="104" t="s">
        <v>73</v>
      </c>
      <c r="AB80" s="104" t="s">
        <v>74</v>
      </c>
      <c r="AC80" s="104" t="s">
        <v>75</v>
      </c>
      <c r="AD80" s="104" t="s">
        <v>76</v>
      </c>
      <c r="AE80" s="104">
        <v>48</v>
      </c>
      <c r="AF80" s="104">
        <v>25</v>
      </c>
      <c r="AG80" s="104">
        <v>15</v>
      </c>
      <c r="AH80" s="104">
        <v>32</v>
      </c>
      <c r="AI80" s="104">
        <v>48</v>
      </c>
      <c r="AJ80" s="104">
        <v>80</v>
      </c>
      <c r="AK80" s="104">
        <v>0</v>
      </c>
      <c r="AL80" s="104">
        <v>0</v>
      </c>
      <c r="AM80" s="104">
        <v>0</v>
      </c>
      <c r="AN80" s="104">
        <v>80</v>
      </c>
      <c r="AO80" s="218" t="s">
        <v>70</v>
      </c>
      <c r="AP80" s="239" t="s">
        <v>78</v>
      </c>
      <c r="AQ80" s="239" t="s">
        <v>79</v>
      </c>
      <c r="AR80" s="301" t="s">
        <v>409</v>
      </c>
      <c r="AS80" s="231" t="s">
        <v>410</v>
      </c>
      <c r="AT80" s="231" t="s">
        <v>411</v>
      </c>
      <c r="AU80" s="239" t="s">
        <v>187</v>
      </c>
      <c r="AV80" s="239" t="s">
        <v>401</v>
      </c>
    </row>
    <row r="81" spans="2:48" ht="116.25" customHeight="1" x14ac:dyDescent="0.35">
      <c r="B81" s="434"/>
      <c r="C81" s="344"/>
      <c r="D81" s="244"/>
      <c r="E81" s="244"/>
      <c r="F81" s="244"/>
      <c r="G81" s="232"/>
      <c r="H81" s="232"/>
      <c r="I81" s="231"/>
      <c r="J81" s="231"/>
      <c r="K81" s="231"/>
      <c r="L81" s="231"/>
      <c r="M81" s="231"/>
      <c r="N81" s="231"/>
      <c r="O81" s="231"/>
      <c r="P81" s="239"/>
      <c r="Q81" s="239"/>
      <c r="R81" s="244"/>
      <c r="S81" s="239"/>
      <c r="T81" s="239"/>
      <c r="U81" s="239"/>
      <c r="V81" s="239"/>
      <c r="W81" s="351"/>
      <c r="X81" s="112" t="s">
        <v>412</v>
      </c>
      <c r="Y81" s="104" t="s">
        <v>185</v>
      </c>
      <c r="Z81" s="104" t="s">
        <v>72</v>
      </c>
      <c r="AA81" s="104" t="s">
        <v>73</v>
      </c>
      <c r="AB81" s="104" t="s">
        <v>74</v>
      </c>
      <c r="AC81" s="104" t="s">
        <v>75</v>
      </c>
      <c r="AD81" s="104" t="s">
        <v>76</v>
      </c>
      <c r="AE81" s="104">
        <v>33.6</v>
      </c>
      <c r="AF81" s="104">
        <v>25</v>
      </c>
      <c r="AG81" s="104">
        <v>15</v>
      </c>
      <c r="AH81" s="104">
        <v>19.2</v>
      </c>
      <c r="AI81" s="104">
        <v>28.8</v>
      </c>
      <c r="AJ81" s="104">
        <v>80</v>
      </c>
      <c r="AK81" s="104">
        <v>0</v>
      </c>
      <c r="AL81" s="104">
        <v>0</v>
      </c>
      <c r="AM81" s="104">
        <v>0</v>
      </c>
      <c r="AN81" s="104">
        <v>80</v>
      </c>
      <c r="AO81" s="218"/>
      <c r="AP81" s="239"/>
      <c r="AQ81" s="239"/>
      <c r="AR81" s="301"/>
      <c r="AS81" s="231"/>
      <c r="AT81" s="231"/>
      <c r="AU81" s="239"/>
      <c r="AV81" s="239"/>
    </row>
    <row r="82" spans="2:48" ht="116.25" customHeight="1" x14ac:dyDescent="0.35">
      <c r="B82" s="434">
        <v>37</v>
      </c>
      <c r="C82" s="239" t="s">
        <v>392</v>
      </c>
      <c r="D82" s="244" t="s">
        <v>393</v>
      </c>
      <c r="E82" s="244" t="s">
        <v>394</v>
      </c>
      <c r="F82" s="244" t="s">
        <v>298</v>
      </c>
      <c r="G82" s="100" t="s">
        <v>298</v>
      </c>
      <c r="H82" s="232" t="s">
        <v>298</v>
      </c>
      <c r="I82" s="231" t="s">
        <v>413</v>
      </c>
      <c r="J82" s="231" t="s">
        <v>414</v>
      </c>
      <c r="K82" s="231" t="s">
        <v>415</v>
      </c>
      <c r="L82" s="231" t="s">
        <v>416</v>
      </c>
      <c r="M82" s="231" t="s">
        <v>417</v>
      </c>
      <c r="N82" s="231" t="s">
        <v>89</v>
      </c>
      <c r="O82" s="231" t="s">
        <v>174</v>
      </c>
      <c r="P82" s="239" t="s">
        <v>90</v>
      </c>
      <c r="Q82" s="239" t="s">
        <v>91</v>
      </c>
      <c r="R82" s="244">
        <v>2000</v>
      </c>
      <c r="S82" s="239" t="s">
        <v>398</v>
      </c>
      <c r="T82" s="239">
        <v>80</v>
      </c>
      <c r="U82" s="239" t="s">
        <v>69</v>
      </c>
      <c r="V82" s="239">
        <v>80</v>
      </c>
      <c r="W82" s="351" t="s">
        <v>70</v>
      </c>
      <c r="X82" s="112" t="s">
        <v>418</v>
      </c>
      <c r="Y82" s="104" t="s">
        <v>185</v>
      </c>
      <c r="Z82" s="104" t="s">
        <v>72</v>
      </c>
      <c r="AA82" s="104" t="s">
        <v>73</v>
      </c>
      <c r="AB82" s="104" t="s">
        <v>74</v>
      </c>
      <c r="AC82" s="104" t="s">
        <v>75</v>
      </c>
      <c r="AD82" s="104" t="s">
        <v>76</v>
      </c>
      <c r="AE82" s="104">
        <v>24</v>
      </c>
      <c r="AF82" s="104">
        <v>25</v>
      </c>
      <c r="AG82" s="104">
        <v>15</v>
      </c>
      <c r="AH82" s="104">
        <v>32</v>
      </c>
      <c r="AI82" s="104">
        <v>48</v>
      </c>
      <c r="AJ82" s="104">
        <v>40</v>
      </c>
      <c r="AK82" s="104">
        <v>0</v>
      </c>
      <c r="AL82" s="104">
        <v>0</v>
      </c>
      <c r="AM82" s="104">
        <v>0</v>
      </c>
      <c r="AN82" s="104">
        <v>80</v>
      </c>
      <c r="AO82" s="218" t="s">
        <v>70</v>
      </c>
      <c r="AP82" s="239" t="s">
        <v>78</v>
      </c>
      <c r="AQ82" s="239" t="s">
        <v>79</v>
      </c>
      <c r="AR82" s="301" t="s">
        <v>419</v>
      </c>
      <c r="AS82" s="231" t="s">
        <v>410</v>
      </c>
      <c r="AT82" s="415" t="s">
        <v>420</v>
      </c>
      <c r="AU82" s="241" t="s">
        <v>187</v>
      </c>
      <c r="AV82" s="244" t="s">
        <v>401</v>
      </c>
    </row>
    <row r="83" spans="2:48" ht="165" customHeight="1" x14ac:dyDescent="0.35">
      <c r="B83" s="434"/>
      <c r="C83" s="239"/>
      <c r="D83" s="244"/>
      <c r="E83" s="244"/>
      <c r="F83" s="244"/>
      <c r="G83" s="100"/>
      <c r="H83" s="232"/>
      <c r="I83" s="231"/>
      <c r="J83" s="231"/>
      <c r="K83" s="231"/>
      <c r="L83" s="231"/>
      <c r="M83" s="231"/>
      <c r="N83" s="231"/>
      <c r="O83" s="231"/>
      <c r="P83" s="239"/>
      <c r="Q83" s="239"/>
      <c r="R83" s="244"/>
      <c r="S83" s="239"/>
      <c r="T83" s="239"/>
      <c r="U83" s="239"/>
      <c r="V83" s="239"/>
      <c r="W83" s="351"/>
      <c r="X83" s="112" t="s">
        <v>421</v>
      </c>
      <c r="Y83" s="104" t="s">
        <v>185</v>
      </c>
      <c r="Z83" s="104" t="s">
        <v>94</v>
      </c>
      <c r="AA83" s="104" t="s">
        <v>73</v>
      </c>
      <c r="AB83" s="104" t="s">
        <v>74</v>
      </c>
      <c r="AC83" s="104" t="s">
        <v>75</v>
      </c>
      <c r="AD83" s="104" t="s">
        <v>76</v>
      </c>
      <c r="AE83" s="104">
        <v>14.4</v>
      </c>
      <c r="AF83" s="104">
        <v>15</v>
      </c>
      <c r="AG83" s="104">
        <v>15</v>
      </c>
      <c r="AH83" s="104">
        <v>14.4</v>
      </c>
      <c r="AI83" s="104">
        <v>33.6</v>
      </c>
      <c r="AJ83" s="104">
        <v>40</v>
      </c>
      <c r="AK83" s="104">
        <v>0</v>
      </c>
      <c r="AL83" s="104">
        <v>0</v>
      </c>
      <c r="AM83" s="104">
        <v>0</v>
      </c>
      <c r="AN83" s="104">
        <v>80</v>
      </c>
      <c r="AO83" s="218"/>
      <c r="AP83" s="239"/>
      <c r="AQ83" s="239"/>
      <c r="AR83" s="301"/>
      <c r="AS83" s="415"/>
      <c r="AT83" s="415"/>
      <c r="AU83" s="241"/>
      <c r="AV83" s="244"/>
    </row>
    <row r="84" spans="2:48" ht="225.75" customHeight="1" x14ac:dyDescent="0.35">
      <c r="B84" s="434">
        <v>38</v>
      </c>
      <c r="C84" s="239" t="s">
        <v>392</v>
      </c>
      <c r="D84" s="244" t="s">
        <v>393</v>
      </c>
      <c r="E84" s="244" t="s">
        <v>422</v>
      </c>
      <c r="F84" s="244" t="s">
        <v>61</v>
      </c>
      <c r="G84" s="232" t="s">
        <v>423</v>
      </c>
      <c r="H84" s="232" t="s">
        <v>149</v>
      </c>
      <c r="I84" s="101"/>
      <c r="J84" s="101"/>
      <c r="K84" s="101"/>
      <c r="L84" s="101"/>
      <c r="M84" s="231" t="s">
        <v>424</v>
      </c>
      <c r="N84" s="231" t="s">
        <v>150</v>
      </c>
      <c r="O84" s="232" t="s">
        <v>425</v>
      </c>
      <c r="P84" s="239" t="s">
        <v>65</v>
      </c>
      <c r="Q84" s="239" t="s">
        <v>66</v>
      </c>
      <c r="R84" s="244" t="s">
        <v>426</v>
      </c>
      <c r="S84" s="239" t="s">
        <v>113</v>
      </c>
      <c r="T84" s="239">
        <v>40</v>
      </c>
      <c r="U84" s="239" t="s">
        <v>69</v>
      </c>
      <c r="V84" s="239">
        <v>80</v>
      </c>
      <c r="W84" s="351" t="s">
        <v>70</v>
      </c>
      <c r="X84" s="112" t="s">
        <v>427</v>
      </c>
      <c r="Y84" s="104" t="s">
        <v>185</v>
      </c>
      <c r="Z84" s="104" t="s">
        <v>72</v>
      </c>
      <c r="AA84" s="104" t="s">
        <v>73</v>
      </c>
      <c r="AB84" s="104" t="s">
        <v>74</v>
      </c>
      <c r="AC84" s="104" t="s">
        <v>75</v>
      </c>
      <c r="AD84" s="104" t="s">
        <v>76</v>
      </c>
      <c r="AE84" s="239">
        <v>14.4</v>
      </c>
      <c r="AF84" s="104">
        <v>25</v>
      </c>
      <c r="AG84" s="104">
        <v>15</v>
      </c>
      <c r="AH84" s="104">
        <v>16</v>
      </c>
      <c r="AI84" s="104">
        <v>24</v>
      </c>
      <c r="AJ84" s="239">
        <v>80</v>
      </c>
      <c r="AK84" s="104">
        <v>0</v>
      </c>
      <c r="AL84" s="104">
        <v>0</v>
      </c>
      <c r="AM84" s="104">
        <v>0</v>
      </c>
      <c r="AN84" s="104">
        <v>80</v>
      </c>
      <c r="AO84" s="218" t="s">
        <v>70</v>
      </c>
      <c r="AP84" s="239" t="s">
        <v>78</v>
      </c>
      <c r="AQ84" s="239" t="s">
        <v>154</v>
      </c>
      <c r="AR84" s="301" t="s">
        <v>428</v>
      </c>
      <c r="AS84" s="414">
        <v>46024</v>
      </c>
      <c r="AT84" s="414">
        <v>46387</v>
      </c>
      <c r="AU84" s="239" t="s">
        <v>429</v>
      </c>
      <c r="AV84" s="345" t="s">
        <v>430</v>
      </c>
    </row>
    <row r="85" spans="2:48" ht="210.75" customHeight="1" x14ac:dyDescent="0.35">
      <c r="B85" s="434"/>
      <c r="C85" s="239"/>
      <c r="D85" s="244"/>
      <c r="E85" s="244"/>
      <c r="F85" s="244"/>
      <c r="G85" s="232"/>
      <c r="H85" s="232"/>
      <c r="I85" s="101"/>
      <c r="J85" s="101"/>
      <c r="K85" s="101"/>
      <c r="L85" s="101"/>
      <c r="M85" s="231"/>
      <c r="N85" s="231"/>
      <c r="O85" s="232"/>
      <c r="P85" s="239"/>
      <c r="Q85" s="239"/>
      <c r="R85" s="244"/>
      <c r="S85" s="239"/>
      <c r="T85" s="239"/>
      <c r="U85" s="239"/>
      <c r="V85" s="239"/>
      <c r="W85" s="351"/>
      <c r="X85" s="112" t="s">
        <v>431</v>
      </c>
      <c r="Y85" s="104" t="s">
        <v>185</v>
      </c>
      <c r="Z85" s="104" t="s">
        <v>72</v>
      </c>
      <c r="AA85" s="104" t="s">
        <v>73</v>
      </c>
      <c r="AB85" s="104" t="s">
        <v>74</v>
      </c>
      <c r="AC85" s="104" t="s">
        <v>75</v>
      </c>
      <c r="AD85" s="104" t="s">
        <v>76</v>
      </c>
      <c r="AE85" s="239"/>
      <c r="AF85" s="104">
        <v>25</v>
      </c>
      <c r="AG85" s="104">
        <v>15</v>
      </c>
      <c r="AH85" s="104">
        <v>9.6</v>
      </c>
      <c r="AI85" s="104">
        <v>14.4</v>
      </c>
      <c r="AJ85" s="239"/>
      <c r="AK85" s="104">
        <v>0</v>
      </c>
      <c r="AL85" s="104">
        <v>0</v>
      </c>
      <c r="AM85" s="104">
        <v>0</v>
      </c>
      <c r="AN85" s="104">
        <v>80</v>
      </c>
      <c r="AO85" s="218"/>
      <c r="AP85" s="239"/>
      <c r="AQ85" s="239"/>
      <c r="AR85" s="301"/>
      <c r="AS85" s="414"/>
      <c r="AT85" s="414"/>
      <c r="AU85" s="239"/>
      <c r="AV85" s="345"/>
    </row>
    <row r="86" spans="2:48" ht="165" customHeight="1" x14ac:dyDescent="0.35">
      <c r="B86" s="434">
        <v>39</v>
      </c>
      <c r="C86" s="344" t="s">
        <v>392</v>
      </c>
      <c r="D86" s="244" t="s">
        <v>393</v>
      </c>
      <c r="E86" s="244" t="s">
        <v>422</v>
      </c>
      <c r="F86" s="244" t="s">
        <v>61</v>
      </c>
      <c r="G86" s="232" t="s">
        <v>432</v>
      </c>
      <c r="H86" s="232" t="s">
        <v>160</v>
      </c>
      <c r="I86" s="215"/>
      <c r="J86" s="215"/>
      <c r="K86" s="215"/>
      <c r="L86" s="215"/>
      <c r="M86" s="231" t="s">
        <v>433</v>
      </c>
      <c r="N86" s="231" t="s">
        <v>150</v>
      </c>
      <c r="O86" s="232" t="s">
        <v>425</v>
      </c>
      <c r="P86" s="239" t="s">
        <v>65</v>
      </c>
      <c r="Q86" s="239" t="s">
        <v>66</v>
      </c>
      <c r="R86" s="244" t="s">
        <v>426</v>
      </c>
      <c r="S86" s="239" t="s">
        <v>113</v>
      </c>
      <c r="T86" s="239">
        <v>40</v>
      </c>
      <c r="U86" s="239" t="s">
        <v>77</v>
      </c>
      <c r="V86" s="239">
        <v>60</v>
      </c>
      <c r="W86" s="216" t="s">
        <v>77</v>
      </c>
      <c r="X86" s="112" t="s">
        <v>434</v>
      </c>
      <c r="Y86" s="104" t="s">
        <v>185</v>
      </c>
      <c r="Z86" s="104" t="s">
        <v>72</v>
      </c>
      <c r="AA86" s="104" t="s">
        <v>165</v>
      </c>
      <c r="AB86" s="104" t="s">
        <v>74</v>
      </c>
      <c r="AC86" s="104" t="s">
        <v>75</v>
      </c>
      <c r="AD86" s="104" t="s">
        <v>76</v>
      </c>
      <c r="AE86" s="239">
        <v>10</v>
      </c>
      <c r="AF86" s="104">
        <v>25</v>
      </c>
      <c r="AG86" s="104">
        <v>25</v>
      </c>
      <c r="AH86" s="104">
        <v>20</v>
      </c>
      <c r="AI86" s="104">
        <v>20</v>
      </c>
      <c r="AJ86" s="239">
        <v>60</v>
      </c>
      <c r="AK86" s="104">
        <v>0</v>
      </c>
      <c r="AL86" s="104">
        <v>0</v>
      </c>
      <c r="AM86" s="104">
        <v>0</v>
      </c>
      <c r="AN86" s="104">
        <v>60</v>
      </c>
      <c r="AO86" s="216" t="s">
        <v>77</v>
      </c>
      <c r="AP86" s="239" t="s">
        <v>78</v>
      </c>
      <c r="AQ86" s="239" t="s">
        <v>154</v>
      </c>
      <c r="AR86" s="247" t="s">
        <v>435</v>
      </c>
      <c r="AS86" s="414">
        <v>46024</v>
      </c>
      <c r="AT86" s="414">
        <v>46387</v>
      </c>
      <c r="AU86" s="239" t="s">
        <v>429</v>
      </c>
      <c r="AV86" s="345" t="s">
        <v>430</v>
      </c>
    </row>
    <row r="87" spans="2:48" ht="162" customHeight="1" x14ac:dyDescent="0.35">
      <c r="B87" s="434"/>
      <c r="C87" s="344"/>
      <c r="D87" s="244"/>
      <c r="E87" s="244"/>
      <c r="F87" s="244"/>
      <c r="G87" s="232"/>
      <c r="H87" s="232"/>
      <c r="I87" s="215"/>
      <c r="J87" s="215"/>
      <c r="K87" s="215"/>
      <c r="L87" s="215"/>
      <c r="M87" s="231"/>
      <c r="N87" s="231"/>
      <c r="O87" s="232"/>
      <c r="P87" s="239"/>
      <c r="Q87" s="239"/>
      <c r="R87" s="244"/>
      <c r="S87" s="239"/>
      <c r="T87" s="239"/>
      <c r="U87" s="239"/>
      <c r="V87" s="239"/>
      <c r="W87" s="216"/>
      <c r="X87" s="112" t="s">
        <v>436</v>
      </c>
      <c r="Y87" s="104" t="s">
        <v>185</v>
      </c>
      <c r="Z87" s="104" t="s">
        <v>72</v>
      </c>
      <c r="AA87" s="104" t="s">
        <v>165</v>
      </c>
      <c r="AB87" s="104" t="s">
        <v>74</v>
      </c>
      <c r="AC87" s="104" t="s">
        <v>75</v>
      </c>
      <c r="AD87" s="104" t="s">
        <v>76</v>
      </c>
      <c r="AE87" s="239"/>
      <c r="AF87" s="104">
        <v>25</v>
      </c>
      <c r="AG87" s="104">
        <v>25</v>
      </c>
      <c r="AH87" s="104">
        <v>10</v>
      </c>
      <c r="AI87" s="104">
        <v>10</v>
      </c>
      <c r="AJ87" s="239"/>
      <c r="AK87" s="104">
        <v>0</v>
      </c>
      <c r="AL87" s="104">
        <v>0</v>
      </c>
      <c r="AM87" s="104">
        <v>0</v>
      </c>
      <c r="AN87" s="104">
        <v>60</v>
      </c>
      <c r="AO87" s="216"/>
      <c r="AP87" s="239"/>
      <c r="AQ87" s="239"/>
      <c r="AR87" s="247"/>
      <c r="AS87" s="239"/>
      <c r="AT87" s="239"/>
      <c r="AU87" s="239"/>
      <c r="AV87" s="345"/>
    </row>
    <row r="88" spans="2:48" ht="112.5" customHeight="1" x14ac:dyDescent="0.35">
      <c r="B88" s="434">
        <v>40</v>
      </c>
      <c r="C88" s="218" t="s">
        <v>437</v>
      </c>
      <c r="D88" s="225" t="s">
        <v>438</v>
      </c>
      <c r="E88" s="225" t="s">
        <v>439</v>
      </c>
      <c r="F88" s="225" t="s">
        <v>109</v>
      </c>
      <c r="G88" s="225" t="s">
        <v>440</v>
      </c>
      <c r="H88" s="225" t="s">
        <v>441</v>
      </c>
      <c r="I88" s="218"/>
      <c r="J88" s="218"/>
      <c r="K88" s="218"/>
      <c r="L88" s="218"/>
      <c r="M88" s="354" t="str">
        <f t="shared" ref="M88" si="86">CONCATENATE(F88," ",G88,)</f>
        <v>Posibilidad de pérdida reputacional por no dar respuesta institucional de manera eficiente a las solicitudes o requerimiento de información de los grupos valor</v>
      </c>
      <c r="N88" s="218" t="s">
        <v>64</v>
      </c>
      <c r="O88" s="218" t="s">
        <v>237</v>
      </c>
      <c r="P88" s="218" t="s">
        <v>65</v>
      </c>
      <c r="Q88" s="218" t="s">
        <v>66</v>
      </c>
      <c r="R88" s="225">
        <v>360</v>
      </c>
      <c r="S88" s="218" t="s">
        <v>113</v>
      </c>
      <c r="T88" s="218">
        <v>40</v>
      </c>
      <c r="U88" s="218" t="s">
        <v>69</v>
      </c>
      <c r="V88" s="218">
        <v>80</v>
      </c>
      <c r="W88" s="351" t="s">
        <v>70</v>
      </c>
      <c r="X88" s="74" t="s">
        <v>442</v>
      </c>
      <c r="Y88" s="82" t="s">
        <v>185</v>
      </c>
      <c r="Z88" s="82" t="s">
        <v>72</v>
      </c>
      <c r="AA88" s="82" t="s">
        <v>73</v>
      </c>
      <c r="AB88" s="82" t="s">
        <v>74</v>
      </c>
      <c r="AC88" s="82" t="s">
        <v>75</v>
      </c>
      <c r="AD88" s="82" t="s">
        <v>116</v>
      </c>
      <c r="AE88" s="352">
        <f>AI90</f>
        <v>10.080000000000002</v>
      </c>
      <c r="AF88" s="79">
        <f t="shared" ref="AF88:AF107" si="87">IF(Z88="Preventivo",25,IF(Z88="Detectivo",15,0))</f>
        <v>25</v>
      </c>
      <c r="AG88" s="79">
        <f t="shared" ref="AG88:AG107" si="88">IF(Z88="Correctivo",0,IF(AA88="Automatizado",25,IF(AA88="Manual",15,0)))</f>
        <v>15</v>
      </c>
      <c r="AH88" s="79">
        <f>($T88*((AF88+AG88))/100)</f>
        <v>16</v>
      </c>
      <c r="AI88" s="79">
        <f t="shared" ref="AI88" si="89">T88-AH88</f>
        <v>24</v>
      </c>
      <c r="AJ88" s="352">
        <f>AN90</f>
        <v>80</v>
      </c>
      <c r="AK88" s="79">
        <f t="shared" ref="AK88:AK107" si="90">IF(Z88="Correctivo",10,0)</f>
        <v>0</v>
      </c>
      <c r="AL88" s="79">
        <f t="shared" ref="AL88:AL107" si="91">IF(Y88="Probabilidad",0,IF(AA88="Automatizado",25,IF(AA88="Manual",15,0)))</f>
        <v>0</v>
      </c>
      <c r="AM88" s="79">
        <f>($V88*((AK88+AL88))/100)</f>
        <v>0</v>
      </c>
      <c r="AN88" s="79">
        <f>V88-AM88</f>
        <v>80</v>
      </c>
      <c r="AO88" s="351" t="s">
        <v>70</v>
      </c>
      <c r="AP88" s="218" t="s">
        <v>78</v>
      </c>
      <c r="AQ88" s="218" t="s">
        <v>443</v>
      </c>
      <c r="AR88" s="222" t="s">
        <v>444</v>
      </c>
      <c r="AS88" s="245">
        <v>46023</v>
      </c>
      <c r="AT88" s="245" t="s">
        <v>328</v>
      </c>
      <c r="AU88" s="245" t="s">
        <v>139</v>
      </c>
      <c r="AV88" s="360" t="s">
        <v>285</v>
      </c>
    </row>
    <row r="89" spans="2:48" ht="99.75" customHeight="1" x14ac:dyDescent="0.35">
      <c r="B89" s="434"/>
      <c r="C89" s="218"/>
      <c r="D89" s="225"/>
      <c r="E89" s="225"/>
      <c r="F89" s="225"/>
      <c r="G89" s="225"/>
      <c r="H89" s="225"/>
      <c r="I89" s="218"/>
      <c r="J89" s="218"/>
      <c r="K89" s="218"/>
      <c r="L89" s="218"/>
      <c r="M89" s="354"/>
      <c r="N89" s="218"/>
      <c r="O89" s="218"/>
      <c r="P89" s="218"/>
      <c r="Q89" s="218"/>
      <c r="R89" s="225"/>
      <c r="S89" s="218"/>
      <c r="T89" s="218"/>
      <c r="U89" s="218"/>
      <c r="V89" s="218"/>
      <c r="W89" s="351"/>
      <c r="X89" s="74" t="s">
        <v>445</v>
      </c>
      <c r="Y89" s="82" t="s">
        <v>185</v>
      </c>
      <c r="Z89" s="82" t="s">
        <v>94</v>
      </c>
      <c r="AA89" s="82" t="s">
        <v>73</v>
      </c>
      <c r="AB89" s="82" t="s">
        <v>74</v>
      </c>
      <c r="AC89" s="82" t="s">
        <v>75</v>
      </c>
      <c r="AD89" s="82" t="s">
        <v>76</v>
      </c>
      <c r="AE89" s="352"/>
      <c r="AF89" s="79">
        <f t="shared" si="87"/>
        <v>15</v>
      </c>
      <c r="AG89" s="79">
        <f t="shared" si="88"/>
        <v>15</v>
      </c>
      <c r="AH89" s="79">
        <f>($AI88*((AF89+AG89))/100)</f>
        <v>7.2</v>
      </c>
      <c r="AI89" s="79">
        <f t="shared" ref="AI89:AI90" si="92">AI88-AH89</f>
        <v>16.8</v>
      </c>
      <c r="AJ89" s="352"/>
      <c r="AK89" s="79">
        <f t="shared" si="90"/>
        <v>0</v>
      </c>
      <c r="AL89" s="79">
        <f t="shared" si="91"/>
        <v>0</v>
      </c>
      <c r="AM89" s="79">
        <f t="shared" ref="AM89:AM90" si="93">($AN88*((AK89+AL89))/100)</f>
        <v>0</v>
      </c>
      <c r="AN89" s="79">
        <f t="shared" ref="AN89:AN90" si="94">AN88-AM89</f>
        <v>80</v>
      </c>
      <c r="AO89" s="351"/>
      <c r="AP89" s="218"/>
      <c r="AQ89" s="218"/>
      <c r="AR89" s="222"/>
      <c r="AS89" s="245"/>
      <c r="AT89" s="245"/>
      <c r="AU89" s="245"/>
      <c r="AV89" s="360"/>
    </row>
    <row r="90" spans="2:48" ht="104.25" customHeight="1" x14ac:dyDescent="0.35">
      <c r="B90" s="434"/>
      <c r="C90" s="218"/>
      <c r="D90" s="225"/>
      <c r="E90" s="225"/>
      <c r="F90" s="225"/>
      <c r="G90" s="225"/>
      <c r="H90" s="225"/>
      <c r="I90" s="218"/>
      <c r="J90" s="218"/>
      <c r="K90" s="218"/>
      <c r="L90" s="218"/>
      <c r="M90" s="354"/>
      <c r="N90" s="218"/>
      <c r="O90" s="218"/>
      <c r="P90" s="218"/>
      <c r="Q90" s="218"/>
      <c r="R90" s="225"/>
      <c r="S90" s="218"/>
      <c r="T90" s="218"/>
      <c r="U90" s="218"/>
      <c r="V90" s="218"/>
      <c r="W90" s="351"/>
      <c r="X90" s="74" t="s">
        <v>446</v>
      </c>
      <c r="Y90" s="82" t="s">
        <v>185</v>
      </c>
      <c r="Z90" s="82" t="s">
        <v>72</v>
      </c>
      <c r="AA90" s="82" t="s">
        <v>73</v>
      </c>
      <c r="AB90" s="82" t="s">
        <v>74</v>
      </c>
      <c r="AC90" s="82" t="s">
        <v>75</v>
      </c>
      <c r="AD90" s="82" t="s">
        <v>116</v>
      </c>
      <c r="AE90" s="352"/>
      <c r="AF90" s="79">
        <f t="shared" si="87"/>
        <v>25</v>
      </c>
      <c r="AG90" s="79">
        <f t="shared" si="88"/>
        <v>15</v>
      </c>
      <c r="AH90" s="79">
        <f>($AI89*((AF90+AG90))/100)</f>
        <v>6.72</v>
      </c>
      <c r="AI90" s="79">
        <f t="shared" si="92"/>
        <v>10.080000000000002</v>
      </c>
      <c r="AJ90" s="352"/>
      <c r="AK90" s="79">
        <f t="shared" si="90"/>
        <v>0</v>
      </c>
      <c r="AL90" s="79">
        <f t="shared" si="91"/>
        <v>0</v>
      </c>
      <c r="AM90" s="79">
        <f t="shared" si="93"/>
        <v>0</v>
      </c>
      <c r="AN90" s="79">
        <f t="shared" si="94"/>
        <v>80</v>
      </c>
      <c r="AO90" s="351"/>
      <c r="AP90" s="218"/>
      <c r="AQ90" s="218"/>
      <c r="AR90" s="222"/>
      <c r="AS90" s="245"/>
      <c r="AT90" s="245"/>
      <c r="AU90" s="245"/>
      <c r="AV90" s="360"/>
    </row>
    <row r="91" spans="2:48" ht="120" customHeight="1" x14ac:dyDescent="0.35">
      <c r="B91" s="434">
        <v>41</v>
      </c>
      <c r="C91" s="218" t="s">
        <v>437</v>
      </c>
      <c r="D91" s="225" t="s">
        <v>438</v>
      </c>
      <c r="E91" s="225" t="s">
        <v>447</v>
      </c>
      <c r="F91" s="225" t="s">
        <v>61</v>
      </c>
      <c r="G91" s="225" t="s">
        <v>448</v>
      </c>
      <c r="H91" s="225" t="s">
        <v>449</v>
      </c>
      <c r="I91" s="218"/>
      <c r="J91" s="218"/>
      <c r="K91" s="218"/>
      <c r="L91" s="218"/>
      <c r="M91" s="354" t="str">
        <f t="shared" ref="M91" si="95">CONCATENATE(F91," ",G91,)</f>
        <v>Posibilidad de pérdida económica y reputacional ante nuestras partes interesadas y sanciones por entes de control obedecido al incumplimiento de  los parámetros normativos impartidos por el archivo general de la nación</v>
      </c>
      <c r="N91" s="218" t="s">
        <v>64</v>
      </c>
      <c r="O91" s="218" t="s">
        <v>237</v>
      </c>
      <c r="P91" s="218" t="s">
        <v>65</v>
      </c>
      <c r="Q91" s="218" t="s">
        <v>66</v>
      </c>
      <c r="R91" s="225">
        <v>52</v>
      </c>
      <c r="S91" s="218" t="s">
        <v>113</v>
      </c>
      <c r="T91" s="218">
        <v>40</v>
      </c>
      <c r="U91" s="218" t="s">
        <v>69</v>
      </c>
      <c r="V91" s="218">
        <v>80</v>
      </c>
      <c r="W91" s="351" t="s">
        <v>70</v>
      </c>
      <c r="X91" s="74" t="s">
        <v>450</v>
      </c>
      <c r="Y91" s="82" t="s">
        <v>185</v>
      </c>
      <c r="Z91" s="82" t="s">
        <v>72</v>
      </c>
      <c r="AA91" s="82" t="s">
        <v>73</v>
      </c>
      <c r="AB91" s="82" t="s">
        <v>74</v>
      </c>
      <c r="AC91" s="82" t="s">
        <v>75</v>
      </c>
      <c r="AD91" s="82" t="s">
        <v>76</v>
      </c>
      <c r="AE91" s="352">
        <f>AI93</f>
        <v>10.08</v>
      </c>
      <c r="AF91" s="79">
        <f t="shared" si="87"/>
        <v>25</v>
      </c>
      <c r="AG91" s="79">
        <f t="shared" si="88"/>
        <v>15</v>
      </c>
      <c r="AH91" s="79">
        <f>($T91*((AF91+AG91))/100)</f>
        <v>16</v>
      </c>
      <c r="AI91" s="79">
        <f t="shared" ref="AI91" si="96">T91-AH91</f>
        <v>24</v>
      </c>
      <c r="AJ91" s="352">
        <f>AN93</f>
        <v>80</v>
      </c>
      <c r="AK91" s="79">
        <f t="shared" si="90"/>
        <v>0</v>
      </c>
      <c r="AL91" s="79">
        <f t="shared" si="91"/>
        <v>0</v>
      </c>
      <c r="AM91" s="79">
        <f>($V91*((AK91+AL91))/100)</f>
        <v>0</v>
      </c>
      <c r="AN91" s="79">
        <f>V91-AM91</f>
        <v>80</v>
      </c>
      <c r="AO91" s="351" t="s">
        <v>70</v>
      </c>
      <c r="AP91" s="218" t="s">
        <v>78</v>
      </c>
      <c r="AQ91" s="218" t="s">
        <v>443</v>
      </c>
      <c r="AR91" s="222" t="s">
        <v>451</v>
      </c>
      <c r="AS91" s="245">
        <v>46023</v>
      </c>
      <c r="AT91" s="245" t="s">
        <v>328</v>
      </c>
      <c r="AU91" s="245" t="s">
        <v>139</v>
      </c>
      <c r="AV91" s="360" t="s">
        <v>285</v>
      </c>
    </row>
    <row r="92" spans="2:48" ht="129.75" customHeight="1" x14ac:dyDescent="0.35">
      <c r="B92" s="434"/>
      <c r="C92" s="218"/>
      <c r="D92" s="225"/>
      <c r="E92" s="225"/>
      <c r="F92" s="225"/>
      <c r="G92" s="225"/>
      <c r="H92" s="225"/>
      <c r="I92" s="218"/>
      <c r="J92" s="218"/>
      <c r="K92" s="218"/>
      <c r="L92" s="218"/>
      <c r="M92" s="354"/>
      <c r="N92" s="218"/>
      <c r="O92" s="218"/>
      <c r="P92" s="218"/>
      <c r="Q92" s="218"/>
      <c r="R92" s="225"/>
      <c r="S92" s="218"/>
      <c r="T92" s="218"/>
      <c r="U92" s="218"/>
      <c r="V92" s="218"/>
      <c r="W92" s="351"/>
      <c r="X92" s="74" t="s">
        <v>452</v>
      </c>
      <c r="Y92" s="82" t="s">
        <v>185</v>
      </c>
      <c r="Z92" s="82" t="s">
        <v>72</v>
      </c>
      <c r="AA92" s="82" t="s">
        <v>73</v>
      </c>
      <c r="AB92" s="82" t="s">
        <v>74</v>
      </c>
      <c r="AC92" s="82" t="s">
        <v>75</v>
      </c>
      <c r="AD92" s="82" t="s">
        <v>76</v>
      </c>
      <c r="AE92" s="352"/>
      <c r="AF92" s="79">
        <f t="shared" si="87"/>
        <v>25</v>
      </c>
      <c r="AG92" s="79">
        <f t="shared" si="88"/>
        <v>15</v>
      </c>
      <c r="AH92" s="79">
        <f>($AI91*((AF92+AG92))/100)</f>
        <v>9.6</v>
      </c>
      <c r="AI92" s="79">
        <f t="shared" ref="AI92:AI93" si="97">AI91-AH92</f>
        <v>14.4</v>
      </c>
      <c r="AJ92" s="352"/>
      <c r="AK92" s="79">
        <f t="shared" si="90"/>
        <v>0</v>
      </c>
      <c r="AL92" s="79">
        <f t="shared" si="91"/>
        <v>0</v>
      </c>
      <c r="AM92" s="79">
        <f t="shared" ref="AM92:AM93" si="98">($AN91*((AK92+AL92))/100)</f>
        <v>0</v>
      </c>
      <c r="AN92" s="79">
        <f t="shared" ref="AN92:AN93" si="99">AN91-AM92</f>
        <v>80</v>
      </c>
      <c r="AO92" s="351"/>
      <c r="AP92" s="218"/>
      <c r="AQ92" s="218"/>
      <c r="AR92" s="222"/>
      <c r="AS92" s="245"/>
      <c r="AT92" s="245"/>
      <c r="AU92" s="245"/>
      <c r="AV92" s="360"/>
    </row>
    <row r="93" spans="2:48" ht="159" customHeight="1" x14ac:dyDescent="0.35">
      <c r="B93" s="434"/>
      <c r="C93" s="218"/>
      <c r="D93" s="225"/>
      <c r="E93" s="225"/>
      <c r="F93" s="225"/>
      <c r="G93" s="225"/>
      <c r="H93" s="225"/>
      <c r="I93" s="218"/>
      <c r="J93" s="218"/>
      <c r="K93" s="218"/>
      <c r="L93" s="218"/>
      <c r="M93" s="354"/>
      <c r="N93" s="218"/>
      <c r="O93" s="218"/>
      <c r="P93" s="218"/>
      <c r="Q93" s="218"/>
      <c r="R93" s="225"/>
      <c r="S93" s="218"/>
      <c r="T93" s="218"/>
      <c r="U93" s="218"/>
      <c r="V93" s="218"/>
      <c r="W93" s="351"/>
      <c r="X93" s="74" t="s">
        <v>453</v>
      </c>
      <c r="Y93" s="82" t="s">
        <v>185</v>
      </c>
      <c r="Z93" s="82" t="s">
        <v>94</v>
      </c>
      <c r="AA93" s="82" t="s">
        <v>73</v>
      </c>
      <c r="AB93" s="82" t="s">
        <v>74</v>
      </c>
      <c r="AC93" s="82" t="s">
        <v>75</v>
      </c>
      <c r="AD93" s="82" t="s">
        <v>76</v>
      </c>
      <c r="AE93" s="352"/>
      <c r="AF93" s="79">
        <f t="shared" si="87"/>
        <v>15</v>
      </c>
      <c r="AG93" s="79">
        <f t="shared" si="88"/>
        <v>15</v>
      </c>
      <c r="AH93" s="79">
        <f>($AI92*((AF93+AG93))/100)</f>
        <v>4.32</v>
      </c>
      <c r="AI93" s="79">
        <f t="shared" si="97"/>
        <v>10.08</v>
      </c>
      <c r="AJ93" s="352"/>
      <c r="AK93" s="79">
        <f t="shared" si="90"/>
        <v>0</v>
      </c>
      <c r="AL93" s="79">
        <f t="shared" si="91"/>
        <v>0</v>
      </c>
      <c r="AM93" s="79">
        <f t="shared" si="98"/>
        <v>0</v>
      </c>
      <c r="AN93" s="79">
        <f t="shared" si="99"/>
        <v>80</v>
      </c>
      <c r="AO93" s="351"/>
      <c r="AP93" s="218"/>
      <c r="AQ93" s="218"/>
      <c r="AR93" s="222"/>
      <c r="AS93" s="245"/>
      <c r="AT93" s="245"/>
      <c r="AU93" s="245"/>
      <c r="AV93" s="360"/>
    </row>
    <row r="94" spans="2:48" ht="129.75" customHeight="1" x14ac:dyDescent="0.35">
      <c r="B94" s="434">
        <v>42</v>
      </c>
      <c r="C94" s="218" t="s">
        <v>437</v>
      </c>
      <c r="D94" s="225" t="s">
        <v>438</v>
      </c>
      <c r="E94" s="225" t="s">
        <v>454</v>
      </c>
      <c r="F94" s="225" t="s">
        <v>61</v>
      </c>
      <c r="G94" s="225" t="s">
        <v>455</v>
      </c>
      <c r="H94" s="225" t="s">
        <v>456</v>
      </c>
      <c r="I94" s="218"/>
      <c r="J94" s="218"/>
      <c r="K94" s="218"/>
      <c r="L94" s="218"/>
      <c r="M94" s="354" t="str">
        <f>CONCATENATE(F94," ",G94,)</f>
        <v>Posibilidad de pérdida económica y reputacional ante las partes interesadas por Incumplimiento de la respuesta institucional</v>
      </c>
      <c r="N94" s="218" t="s">
        <v>64</v>
      </c>
      <c r="O94" s="218" t="s">
        <v>237</v>
      </c>
      <c r="P94" s="218" t="s">
        <v>65</v>
      </c>
      <c r="Q94" s="218" t="s">
        <v>112</v>
      </c>
      <c r="R94" s="225">
        <v>365</v>
      </c>
      <c r="S94" s="218" t="s">
        <v>113</v>
      </c>
      <c r="T94" s="218">
        <v>40</v>
      </c>
      <c r="U94" s="218" t="s">
        <v>69</v>
      </c>
      <c r="V94" s="218">
        <v>80</v>
      </c>
      <c r="W94" s="351" t="s">
        <v>70</v>
      </c>
      <c r="X94" s="74" t="s">
        <v>457</v>
      </c>
      <c r="Y94" s="82" t="s">
        <v>185</v>
      </c>
      <c r="Z94" s="82" t="s">
        <v>72</v>
      </c>
      <c r="AA94" s="82" t="s">
        <v>73</v>
      </c>
      <c r="AB94" s="82" t="s">
        <v>74</v>
      </c>
      <c r="AC94" s="82" t="s">
        <v>75</v>
      </c>
      <c r="AD94" s="82" t="s">
        <v>76</v>
      </c>
      <c r="AE94" s="352">
        <f>AI95</f>
        <v>16.8</v>
      </c>
      <c r="AF94" s="79">
        <f t="shared" si="87"/>
        <v>25</v>
      </c>
      <c r="AG94" s="79">
        <f t="shared" si="88"/>
        <v>15</v>
      </c>
      <c r="AH94" s="79">
        <f>($T94*((AF94+AG94))/100)</f>
        <v>16</v>
      </c>
      <c r="AI94" s="79">
        <f t="shared" ref="AI94" si="100">T94-AH94</f>
        <v>24</v>
      </c>
      <c r="AJ94" s="352">
        <f>AN95</f>
        <v>80</v>
      </c>
      <c r="AK94" s="79">
        <f t="shared" si="90"/>
        <v>0</v>
      </c>
      <c r="AL94" s="79">
        <f t="shared" si="91"/>
        <v>0</v>
      </c>
      <c r="AM94" s="79">
        <f>($V94*((AK94+AL94))/100)</f>
        <v>0</v>
      </c>
      <c r="AN94" s="79">
        <f>V94-AM94</f>
        <v>80</v>
      </c>
      <c r="AO94" s="351" t="s">
        <v>70</v>
      </c>
      <c r="AP94" s="218" t="s">
        <v>78</v>
      </c>
      <c r="AQ94" s="218" t="s">
        <v>458</v>
      </c>
      <c r="AR94" s="222" t="s">
        <v>459</v>
      </c>
      <c r="AS94" s="245">
        <v>46023</v>
      </c>
      <c r="AT94" s="245" t="s">
        <v>328</v>
      </c>
      <c r="AU94" s="245" t="s">
        <v>139</v>
      </c>
      <c r="AV94" s="360" t="s">
        <v>285</v>
      </c>
    </row>
    <row r="95" spans="2:48" ht="96.75" customHeight="1" x14ac:dyDescent="0.35">
      <c r="B95" s="434"/>
      <c r="C95" s="218"/>
      <c r="D95" s="225"/>
      <c r="E95" s="225"/>
      <c r="F95" s="225"/>
      <c r="G95" s="225"/>
      <c r="H95" s="225"/>
      <c r="I95" s="218"/>
      <c r="J95" s="218"/>
      <c r="K95" s="218"/>
      <c r="L95" s="218"/>
      <c r="M95" s="354"/>
      <c r="N95" s="218"/>
      <c r="O95" s="218"/>
      <c r="P95" s="218"/>
      <c r="Q95" s="218"/>
      <c r="R95" s="225"/>
      <c r="S95" s="218"/>
      <c r="T95" s="218"/>
      <c r="U95" s="218"/>
      <c r="V95" s="218"/>
      <c r="W95" s="351"/>
      <c r="X95" s="74" t="s">
        <v>460</v>
      </c>
      <c r="Y95" s="82" t="s">
        <v>185</v>
      </c>
      <c r="Z95" s="82" t="s">
        <v>94</v>
      </c>
      <c r="AA95" s="82" t="s">
        <v>73</v>
      </c>
      <c r="AB95" s="82" t="s">
        <v>74</v>
      </c>
      <c r="AC95" s="82" t="s">
        <v>75</v>
      </c>
      <c r="AD95" s="82" t="s">
        <v>116</v>
      </c>
      <c r="AE95" s="352"/>
      <c r="AF95" s="79">
        <f t="shared" si="87"/>
        <v>15</v>
      </c>
      <c r="AG95" s="79">
        <f t="shared" si="88"/>
        <v>15</v>
      </c>
      <c r="AH95" s="79">
        <f>($AI94*((AF95+AG95))/100)</f>
        <v>7.2</v>
      </c>
      <c r="AI95" s="79">
        <f t="shared" ref="AI95" si="101">AI94-AH95</f>
        <v>16.8</v>
      </c>
      <c r="AJ95" s="352"/>
      <c r="AK95" s="79">
        <f t="shared" si="90"/>
        <v>0</v>
      </c>
      <c r="AL95" s="79">
        <f t="shared" si="91"/>
        <v>0</v>
      </c>
      <c r="AM95" s="79">
        <f t="shared" ref="AM95" si="102">($AN94*((AK95+AL95))/100)</f>
        <v>0</v>
      </c>
      <c r="AN95" s="79">
        <f t="shared" ref="AN95" si="103">AN94-AM95</f>
        <v>80</v>
      </c>
      <c r="AO95" s="351"/>
      <c r="AP95" s="218"/>
      <c r="AQ95" s="218"/>
      <c r="AR95" s="222"/>
      <c r="AS95" s="245"/>
      <c r="AT95" s="245"/>
      <c r="AU95" s="245"/>
      <c r="AV95" s="360"/>
    </row>
    <row r="96" spans="2:48" ht="129.75" customHeight="1" x14ac:dyDescent="0.35">
      <c r="B96" s="434">
        <v>43</v>
      </c>
      <c r="C96" s="218" t="s">
        <v>437</v>
      </c>
      <c r="D96" s="225" t="s">
        <v>438</v>
      </c>
      <c r="E96" s="225" t="s">
        <v>461</v>
      </c>
      <c r="F96" s="225"/>
      <c r="G96" s="225"/>
      <c r="H96" s="225"/>
      <c r="I96" s="218" t="s">
        <v>462</v>
      </c>
      <c r="J96" s="218" t="s">
        <v>463</v>
      </c>
      <c r="K96" s="218" t="s">
        <v>464</v>
      </c>
      <c r="L96" s="218" t="s">
        <v>305</v>
      </c>
      <c r="M96" s="350" t="s">
        <v>465</v>
      </c>
      <c r="N96" s="218" t="s">
        <v>89</v>
      </c>
      <c r="O96" s="218" t="s">
        <v>237</v>
      </c>
      <c r="P96" s="218" t="s">
        <v>90</v>
      </c>
      <c r="Q96" s="218" t="s">
        <v>91</v>
      </c>
      <c r="R96" s="225">
        <v>960</v>
      </c>
      <c r="S96" s="218" t="s">
        <v>92</v>
      </c>
      <c r="T96" s="218">
        <v>60</v>
      </c>
      <c r="U96" s="218" t="s">
        <v>134</v>
      </c>
      <c r="V96" s="218">
        <v>100</v>
      </c>
      <c r="W96" s="420" t="s">
        <v>135</v>
      </c>
      <c r="X96" s="74" t="s">
        <v>466</v>
      </c>
      <c r="Y96" s="82" t="s">
        <v>185</v>
      </c>
      <c r="Z96" s="82" t="s">
        <v>72</v>
      </c>
      <c r="AA96" s="82" t="s">
        <v>73</v>
      </c>
      <c r="AB96" s="82" t="s">
        <v>74</v>
      </c>
      <c r="AC96" s="82" t="s">
        <v>75</v>
      </c>
      <c r="AD96" s="82" t="s">
        <v>76</v>
      </c>
      <c r="AE96" s="352">
        <f>AI98</f>
        <v>12.96</v>
      </c>
      <c r="AF96" s="79">
        <f t="shared" si="87"/>
        <v>25</v>
      </c>
      <c r="AG96" s="79">
        <f t="shared" si="88"/>
        <v>15</v>
      </c>
      <c r="AH96" s="79">
        <f>($T96*((AF96+AG96))/100)</f>
        <v>24</v>
      </c>
      <c r="AI96" s="79">
        <f t="shared" ref="AI96" si="104">T96-AH96</f>
        <v>36</v>
      </c>
      <c r="AJ96" s="352">
        <f>AN98</f>
        <v>100</v>
      </c>
      <c r="AK96" s="79">
        <f t="shared" si="90"/>
        <v>0</v>
      </c>
      <c r="AL96" s="79">
        <f t="shared" si="91"/>
        <v>0</v>
      </c>
      <c r="AM96" s="79">
        <f>($V96*((AK96+AL96))/100)</f>
        <v>0</v>
      </c>
      <c r="AN96" s="79">
        <f>V96-AM96</f>
        <v>100</v>
      </c>
      <c r="AO96" s="420" t="s">
        <v>135</v>
      </c>
      <c r="AP96" s="218" t="s">
        <v>78</v>
      </c>
      <c r="AQ96" s="218" t="s">
        <v>467</v>
      </c>
      <c r="AR96" s="222" t="s">
        <v>468</v>
      </c>
      <c r="AS96" s="245">
        <v>46023</v>
      </c>
      <c r="AT96" s="245" t="s">
        <v>328</v>
      </c>
      <c r="AU96" s="245" t="s">
        <v>81</v>
      </c>
      <c r="AV96" s="360" t="s">
        <v>285</v>
      </c>
    </row>
    <row r="97" spans="2:48" ht="126" customHeight="1" x14ac:dyDescent="0.35">
      <c r="B97" s="434"/>
      <c r="C97" s="218"/>
      <c r="D97" s="225"/>
      <c r="E97" s="225"/>
      <c r="F97" s="225"/>
      <c r="G97" s="225"/>
      <c r="H97" s="225"/>
      <c r="I97" s="218"/>
      <c r="J97" s="218"/>
      <c r="K97" s="218"/>
      <c r="L97" s="218"/>
      <c r="M97" s="350"/>
      <c r="N97" s="218"/>
      <c r="O97" s="218"/>
      <c r="P97" s="218"/>
      <c r="Q97" s="218"/>
      <c r="R97" s="225"/>
      <c r="S97" s="218"/>
      <c r="T97" s="218"/>
      <c r="U97" s="218"/>
      <c r="V97" s="218"/>
      <c r="W97" s="420"/>
      <c r="X97" s="74" t="s">
        <v>469</v>
      </c>
      <c r="Y97" s="82" t="s">
        <v>185</v>
      </c>
      <c r="Z97" s="82" t="s">
        <v>72</v>
      </c>
      <c r="AA97" s="82" t="s">
        <v>73</v>
      </c>
      <c r="AB97" s="82" t="s">
        <v>74</v>
      </c>
      <c r="AC97" s="82" t="s">
        <v>75</v>
      </c>
      <c r="AD97" s="82" t="s">
        <v>76</v>
      </c>
      <c r="AE97" s="352"/>
      <c r="AF97" s="79">
        <f t="shared" si="87"/>
        <v>25</v>
      </c>
      <c r="AG97" s="79">
        <f t="shared" si="88"/>
        <v>15</v>
      </c>
      <c r="AH97" s="79">
        <f>($AI96*((AF97+AG97))/100)</f>
        <v>14.4</v>
      </c>
      <c r="AI97" s="79">
        <f t="shared" ref="AI97:AI98" si="105">AI96-AH97</f>
        <v>21.6</v>
      </c>
      <c r="AJ97" s="352"/>
      <c r="AK97" s="79">
        <f t="shared" si="90"/>
        <v>0</v>
      </c>
      <c r="AL97" s="79">
        <f t="shared" si="91"/>
        <v>0</v>
      </c>
      <c r="AM97" s="79">
        <f t="shared" ref="AM97:AM98" si="106">($AN96*((AK97+AL97))/100)</f>
        <v>0</v>
      </c>
      <c r="AN97" s="79">
        <f t="shared" ref="AN97:AN98" si="107">AN96-AM97</f>
        <v>100</v>
      </c>
      <c r="AO97" s="420"/>
      <c r="AP97" s="218"/>
      <c r="AQ97" s="218"/>
      <c r="AR97" s="222"/>
      <c r="AS97" s="245"/>
      <c r="AT97" s="245"/>
      <c r="AU97" s="245"/>
      <c r="AV97" s="360"/>
    </row>
    <row r="98" spans="2:48" ht="105.75" customHeight="1" x14ac:dyDescent="0.35">
      <c r="B98" s="434"/>
      <c r="C98" s="218"/>
      <c r="D98" s="225"/>
      <c r="E98" s="225"/>
      <c r="F98" s="225"/>
      <c r="G98" s="225"/>
      <c r="H98" s="225"/>
      <c r="I98" s="218"/>
      <c r="J98" s="218"/>
      <c r="K98" s="218"/>
      <c r="L98" s="218"/>
      <c r="M98" s="350"/>
      <c r="N98" s="218"/>
      <c r="O98" s="218"/>
      <c r="P98" s="218"/>
      <c r="Q98" s="218"/>
      <c r="R98" s="225"/>
      <c r="S98" s="218"/>
      <c r="T98" s="218"/>
      <c r="U98" s="218"/>
      <c r="V98" s="218"/>
      <c r="W98" s="420"/>
      <c r="X98" s="74" t="s">
        <v>470</v>
      </c>
      <c r="Y98" s="82" t="s">
        <v>185</v>
      </c>
      <c r="Z98" s="82" t="s">
        <v>72</v>
      </c>
      <c r="AA98" s="82" t="s">
        <v>73</v>
      </c>
      <c r="AB98" s="82" t="s">
        <v>74</v>
      </c>
      <c r="AC98" s="82" t="s">
        <v>75</v>
      </c>
      <c r="AD98" s="82" t="s">
        <v>76</v>
      </c>
      <c r="AE98" s="352"/>
      <c r="AF98" s="79">
        <f t="shared" si="87"/>
        <v>25</v>
      </c>
      <c r="AG98" s="79">
        <f t="shared" si="88"/>
        <v>15</v>
      </c>
      <c r="AH98" s="79">
        <f>($AI97*((AF98+AG98))/100)</f>
        <v>8.64</v>
      </c>
      <c r="AI98" s="79">
        <f t="shared" si="105"/>
        <v>12.96</v>
      </c>
      <c r="AJ98" s="352"/>
      <c r="AK98" s="79">
        <f t="shared" si="90"/>
        <v>0</v>
      </c>
      <c r="AL98" s="79">
        <f t="shared" si="91"/>
        <v>0</v>
      </c>
      <c r="AM98" s="79">
        <f t="shared" si="106"/>
        <v>0</v>
      </c>
      <c r="AN98" s="79">
        <f t="shared" si="107"/>
        <v>100</v>
      </c>
      <c r="AO98" s="420"/>
      <c r="AP98" s="218"/>
      <c r="AQ98" s="218"/>
      <c r="AR98" s="222"/>
      <c r="AS98" s="245"/>
      <c r="AT98" s="245"/>
      <c r="AU98" s="245"/>
      <c r="AV98" s="360"/>
    </row>
    <row r="99" spans="2:48" ht="84.75" customHeight="1" x14ac:dyDescent="0.35">
      <c r="B99" s="434">
        <v>44</v>
      </c>
      <c r="C99" s="218" t="s">
        <v>437</v>
      </c>
      <c r="D99" s="225" t="s">
        <v>438</v>
      </c>
      <c r="E99" s="225" t="s">
        <v>471</v>
      </c>
      <c r="F99" s="225" t="s">
        <v>61</v>
      </c>
      <c r="G99" s="225" t="s">
        <v>472</v>
      </c>
      <c r="H99" s="225" t="s">
        <v>473</v>
      </c>
      <c r="I99" s="218"/>
      <c r="J99" s="218"/>
      <c r="K99" s="218"/>
      <c r="L99" s="218"/>
      <c r="M99" s="354" t="str">
        <f>CONCATENATE(F99," ",G99,)</f>
        <v>Posibilidad de pérdida económica y reputacional por la no implementación y  adopción de los lineamientos impartidos por el proceso de Gestión Documental</v>
      </c>
      <c r="N99" s="218" t="s">
        <v>64</v>
      </c>
      <c r="O99" s="218" t="s">
        <v>237</v>
      </c>
      <c r="P99" s="218" t="s">
        <v>65</v>
      </c>
      <c r="Q99" s="218" t="s">
        <v>66</v>
      </c>
      <c r="R99" s="225">
        <v>365</v>
      </c>
      <c r="S99" s="218" t="s">
        <v>113</v>
      </c>
      <c r="T99" s="218">
        <v>40</v>
      </c>
      <c r="U99" s="218" t="s">
        <v>77</v>
      </c>
      <c r="V99" s="218">
        <v>60</v>
      </c>
      <c r="W99" s="413" t="s">
        <v>77</v>
      </c>
      <c r="X99" s="74" t="s">
        <v>474</v>
      </c>
      <c r="Y99" s="82" t="s">
        <v>185</v>
      </c>
      <c r="Z99" s="82" t="s">
        <v>72</v>
      </c>
      <c r="AA99" s="82" t="s">
        <v>73</v>
      </c>
      <c r="AB99" s="82" t="s">
        <v>74</v>
      </c>
      <c r="AC99" s="82" t="s">
        <v>75</v>
      </c>
      <c r="AD99" s="82" t="s">
        <v>76</v>
      </c>
      <c r="AE99" s="352">
        <f>AI100</f>
        <v>14.4</v>
      </c>
      <c r="AF99" s="79">
        <f t="shared" si="87"/>
        <v>25</v>
      </c>
      <c r="AG99" s="79">
        <f t="shared" si="88"/>
        <v>15</v>
      </c>
      <c r="AH99" s="79">
        <f>($T99*((AF99+AG99))/100)</f>
        <v>16</v>
      </c>
      <c r="AI99" s="79">
        <f t="shared" ref="AI99" si="108">T99-AH99</f>
        <v>24</v>
      </c>
      <c r="AJ99" s="352">
        <f>AN100</f>
        <v>60</v>
      </c>
      <c r="AK99" s="79">
        <f t="shared" si="90"/>
        <v>0</v>
      </c>
      <c r="AL99" s="79">
        <f t="shared" si="91"/>
        <v>0</v>
      </c>
      <c r="AM99" s="79">
        <f>($V99*((AK99+AL99))/100)</f>
        <v>0</v>
      </c>
      <c r="AN99" s="79">
        <f>V99-AM99</f>
        <v>60</v>
      </c>
      <c r="AO99" s="413" t="s">
        <v>77</v>
      </c>
      <c r="AP99" s="218" t="s">
        <v>78</v>
      </c>
      <c r="AQ99" s="218" t="s">
        <v>458</v>
      </c>
      <c r="AR99" s="222" t="s">
        <v>475</v>
      </c>
      <c r="AS99" s="245">
        <v>46023</v>
      </c>
      <c r="AT99" s="245" t="s">
        <v>328</v>
      </c>
      <c r="AU99" s="245" t="s">
        <v>187</v>
      </c>
      <c r="AV99" s="360" t="s">
        <v>285</v>
      </c>
    </row>
    <row r="100" spans="2:48" ht="111" customHeight="1" x14ac:dyDescent="0.35">
      <c r="B100" s="434"/>
      <c r="C100" s="218"/>
      <c r="D100" s="225"/>
      <c r="E100" s="225"/>
      <c r="F100" s="225"/>
      <c r="G100" s="225"/>
      <c r="H100" s="225"/>
      <c r="I100" s="218"/>
      <c r="J100" s="218"/>
      <c r="K100" s="218"/>
      <c r="L100" s="218"/>
      <c r="M100" s="354"/>
      <c r="N100" s="218"/>
      <c r="O100" s="218"/>
      <c r="P100" s="218"/>
      <c r="Q100" s="218"/>
      <c r="R100" s="225"/>
      <c r="S100" s="218"/>
      <c r="T100" s="218"/>
      <c r="U100" s="218"/>
      <c r="V100" s="218"/>
      <c r="W100" s="413"/>
      <c r="X100" s="74" t="s">
        <v>476</v>
      </c>
      <c r="Y100" s="82" t="s">
        <v>185</v>
      </c>
      <c r="Z100" s="82" t="s">
        <v>72</v>
      </c>
      <c r="AA100" s="82" t="s">
        <v>73</v>
      </c>
      <c r="AB100" s="82" t="s">
        <v>74</v>
      </c>
      <c r="AC100" s="82" t="s">
        <v>75</v>
      </c>
      <c r="AD100" s="82" t="s">
        <v>76</v>
      </c>
      <c r="AE100" s="352"/>
      <c r="AF100" s="79">
        <f t="shared" si="87"/>
        <v>25</v>
      </c>
      <c r="AG100" s="79">
        <f t="shared" si="88"/>
        <v>15</v>
      </c>
      <c r="AH100" s="79">
        <f>($AI99*((AF100+AG100))/100)</f>
        <v>9.6</v>
      </c>
      <c r="AI100" s="79">
        <f t="shared" ref="AI100" si="109">AI99-AH100</f>
        <v>14.4</v>
      </c>
      <c r="AJ100" s="352"/>
      <c r="AK100" s="79">
        <f t="shared" si="90"/>
        <v>0</v>
      </c>
      <c r="AL100" s="79">
        <f t="shared" si="91"/>
        <v>0</v>
      </c>
      <c r="AM100" s="79">
        <f t="shared" ref="AM100" si="110">($AN99*((AK100+AL100))/100)</f>
        <v>0</v>
      </c>
      <c r="AN100" s="79">
        <f t="shared" ref="AN100" si="111">AN99-AM100</f>
        <v>60</v>
      </c>
      <c r="AO100" s="413"/>
      <c r="AP100" s="218"/>
      <c r="AQ100" s="218"/>
      <c r="AR100" s="222"/>
      <c r="AS100" s="245"/>
      <c r="AT100" s="245"/>
      <c r="AU100" s="245"/>
      <c r="AV100" s="360"/>
    </row>
    <row r="101" spans="2:48" ht="129.75" customHeight="1" x14ac:dyDescent="0.35">
      <c r="B101" s="434">
        <v>45</v>
      </c>
      <c r="C101" s="218" t="s">
        <v>437</v>
      </c>
      <c r="D101" s="225" t="s">
        <v>438</v>
      </c>
      <c r="E101" s="225" t="s">
        <v>477</v>
      </c>
      <c r="F101" s="225" t="s">
        <v>61</v>
      </c>
      <c r="G101" s="225" t="s">
        <v>478</v>
      </c>
      <c r="H101" s="225" t="s">
        <v>479</v>
      </c>
      <c r="I101" s="218"/>
      <c r="J101" s="218"/>
      <c r="K101" s="218"/>
      <c r="L101" s="218"/>
      <c r="M101" s="354" t="str">
        <f>CONCATENATE(F101," ",G101,)</f>
        <v>Posibilidad de pérdida económica y reputacional por perdida de la información , retraso a la respuesta institucional y expedientes de víctimas incompletos, afectando la conformación de los archivos de derechos humanos de forma integral</v>
      </c>
      <c r="N101" s="218" t="s">
        <v>64</v>
      </c>
      <c r="O101" s="218" t="s">
        <v>237</v>
      </c>
      <c r="P101" s="218" t="s">
        <v>65</v>
      </c>
      <c r="Q101" s="218" t="s">
        <v>112</v>
      </c>
      <c r="R101" s="225">
        <v>360</v>
      </c>
      <c r="S101" s="218" t="s">
        <v>113</v>
      </c>
      <c r="T101" s="218">
        <v>40</v>
      </c>
      <c r="U101" s="218" t="s">
        <v>77</v>
      </c>
      <c r="V101" s="218">
        <v>60</v>
      </c>
      <c r="W101" s="413" t="s">
        <v>77</v>
      </c>
      <c r="X101" s="74" t="s">
        <v>480</v>
      </c>
      <c r="Y101" s="82" t="s">
        <v>185</v>
      </c>
      <c r="Z101" s="82" t="s">
        <v>72</v>
      </c>
      <c r="AA101" s="82" t="s">
        <v>73</v>
      </c>
      <c r="AB101" s="82" t="s">
        <v>74</v>
      </c>
      <c r="AC101" s="82" t="s">
        <v>75</v>
      </c>
      <c r="AD101" s="82" t="s">
        <v>76</v>
      </c>
      <c r="AE101" s="352">
        <f>AI102</f>
        <v>14.4</v>
      </c>
      <c r="AF101" s="79">
        <f t="shared" si="87"/>
        <v>25</v>
      </c>
      <c r="AG101" s="79">
        <f t="shared" si="88"/>
        <v>15</v>
      </c>
      <c r="AH101" s="79">
        <f>($T101*((AF101+AG101))/100)</f>
        <v>16</v>
      </c>
      <c r="AI101" s="79">
        <f t="shared" ref="AI101" si="112">T101-AH101</f>
        <v>24</v>
      </c>
      <c r="AJ101" s="352">
        <f>AN102</f>
        <v>60</v>
      </c>
      <c r="AK101" s="79">
        <f t="shared" si="90"/>
        <v>0</v>
      </c>
      <c r="AL101" s="79">
        <f t="shared" si="91"/>
        <v>0</v>
      </c>
      <c r="AM101" s="79">
        <f>($V101*((AK101+AL101))/100)</f>
        <v>0</v>
      </c>
      <c r="AN101" s="79">
        <f>V101-AM101</f>
        <v>60</v>
      </c>
      <c r="AO101" s="413" t="s">
        <v>77</v>
      </c>
      <c r="AP101" s="218" t="s">
        <v>78</v>
      </c>
      <c r="AQ101" s="218" t="s">
        <v>458</v>
      </c>
      <c r="AR101" s="222" t="s">
        <v>481</v>
      </c>
      <c r="AS101" s="245">
        <v>46023</v>
      </c>
      <c r="AT101" s="245" t="s">
        <v>328</v>
      </c>
      <c r="AU101" s="245" t="s">
        <v>187</v>
      </c>
      <c r="AV101" s="360" t="s">
        <v>285</v>
      </c>
    </row>
    <row r="102" spans="2:48" ht="113.25" customHeight="1" x14ac:dyDescent="0.35">
      <c r="B102" s="434"/>
      <c r="C102" s="218"/>
      <c r="D102" s="225"/>
      <c r="E102" s="225"/>
      <c r="F102" s="225"/>
      <c r="G102" s="225"/>
      <c r="H102" s="225"/>
      <c r="I102" s="218"/>
      <c r="J102" s="218"/>
      <c r="K102" s="218"/>
      <c r="L102" s="218"/>
      <c r="M102" s="354"/>
      <c r="N102" s="218"/>
      <c r="O102" s="218"/>
      <c r="P102" s="218"/>
      <c r="Q102" s="218"/>
      <c r="R102" s="225"/>
      <c r="S102" s="218"/>
      <c r="T102" s="218"/>
      <c r="U102" s="218"/>
      <c r="V102" s="218"/>
      <c r="W102" s="413"/>
      <c r="X102" s="74" t="s">
        <v>482</v>
      </c>
      <c r="Y102" s="82" t="s">
        <v>185</v>
      </c>
      <c r="Z102" s="82" t="s">
        <v>72</v>
      </c>
      <c r="AA102" s="82" t="s">
        <v>73</v>
      </c>
      <c r="AB102" s="82" t="s">
        <v>74</v>
      </c>
      <c r="AC102" s="82" t="s">
        <v>75</v>
      </c>
      <c r="AD102" s="82" t="s">
        <v>76</v>
      </c>
      <c r="AE102" s="352"/>
      <c r="AF102" s="79">
        <f t="shared" si="87"/>
        <v>25</v>
      </c>
      <c r="AG102" s="79">
        <f t="shared" si="88"/>
        <v>15</v>
      </c>
      <c r="AH102" s="79">
        <f>($AI101*((AF102+AG102))/100)</f>
        <v>9.6</v>
      </c>
      <c r="AI102" s="79">
        <f t="shared" ref="AI102" si="113">AI101-AH102</f>
        <v>14.4</v>
      </c>
      <c r="AJ102" s="352"/>
      <c r="AK102" s="79">
        <f t="shared" si="90"/>
        <v>0</v>
      </c>
      <c r="AL102" s="79">
        <f t="shared" si="91"/>
        <v>0</v>
      </c>
      <c r="AM102" s="79">
        <f t="shared" ref="AM102" si="114">($AN101*((AK102+AL102))/100)</f>
        <v>0</v>
      </c>
      <c r="AN102" s="79">
        <f t="shared" ref="AN102" si="115">AN101-AM102</f>
        <v>60</v>
      </c>
      <c r="AO102" s="413"/>
      <c r="AP102" s="218"/>
      <c r="AQ102" s="218"/>
      <c r="AR102" s="222"/>
      <c r="AS102" s="245"/>
      <c r="AT102" s="245"/>
      <c r="AU102" s="245"/>
      <c r="AV102" s="360"/>
    </row>
    <row r="103" spans="2:48" ht="88.5" customHeight="1" x14ac:dyDescent="0.35">
      <c r="B103" s="434">
        <v>46</v>
      </c>
      <c r="C103" s="218" t="s">
        <v>437</v>
      </c>
      <c r="D103" s="225" t="s">
        <v>483</v>
      </c>
      <c r="E103" s="225" t="s">
        <v>484</v>
      </c>
      <c r="F103" s="225" t="s">
        <v>61</v>
      </c>
      <c r="G103" s="225" t="s">
        <v>485</v>
      </c>
      <c r="H103" s="225" t="s">
        <v>486</v>
      </c>
      <c r="I103" s="218"/>
      <c r="J103" s="218"/>
      <c r="K103" s="218"/>
      <c r="L103" s="218"/>
      <c r="M103" s="354" t="str">
        <f>CONCATENATE(F103," ",G103,)</f>
        <v>Posibilidad de pérdida económica y reputacional debido al no cumplimiento de los estándares de calidad ISO 30301 en la gestión documental</v>
      </c>
      <c r="N103" s="218" t="s">
        <v>487</v>
      </c>
      <c r="O103" s="218" t="s">
        <v>237</v>
      </c>
      <c r="P103" s="218" t="s">
        <v>65</v>
      </c>
      <c r="Q103" s="218" t="s">
        <v>66</v>
      </c>
      <c r="R103" s="225">
        <v>12</v>
      </c>
      <c r="S103" s="218" t="s">
        <v>162</v>
      </c>
      <c r="T103" s="218">
        <v>20</v>
      </c>
      <c r="U103" s="218" t="s">
        <v>114</v>
      </c>
      <c r="V103" s="218">
        <v>40</v>
      </c>
      <c r="W103" s="361" t="s">
        <v>163</v>
      </c>
      <c r="X103" s="74" t="s">
        <v>488</v>
      </c>
      <c r="Y103" s="82" t="s">
        <v>185</v>
      </c>
      <c r="Z103" s="82" t="s">
        <v>72</v>
      </c>
      <c r="AA103" s="82" t="s">
        <v>73</v>
      </c>
      <c r="AB103" s="82" t="s">
        <v>74</v>
      </c>
      <c r="AC103" s="82" t="s">
        <v>75</v>
      </c>
      <c r="AD103" s="82" t="s">
        <v>76</v>
      </c>
      <c r="AE103" s="352">
        <f>AI104</f>
        <v>7.2</v>
      </c>
      <c r="AF103" s="79">
        <f t="shared" si="87"/>
        <v>25</v>
      </c>
      <c r="AG103" s="79">
        <f t="shared" si="88"/>
        <v>15</v>
      </c>
      <c r="AH103" s="79">
        <f>($T103*((AF103+AG103))/100)</f>
        <v>8</v>
      </c>
      <c r="AI103" s="79">
        <f t="shared" ref="AI103" si="116">T103-AH103</f>
        <v>12</v>
      </c>
      <c r="AJ103" s="352">
        <f>AN104</f>
        <v>40</v>
      </c>
      <c r="AK103" s="79">
        <f t="shared" si="90"/>
        <v>0</v>
      </c>
      <c r="AL103" s="79">
        <f t="shared" si="91"/>
        <v>0</v>
      </c>
      <c r="AM103" s="79">
        <f>($V103*((AK103+AL103))/100)</f>
        <v>0</v>
      </c>
      <c r="AN103" s="79">
        <f>V103-AM103</f>
        <v>40</v>
      </c>
      <c r="AO103" s="361" t="s">
        <v>163</v>
      </c>
      <c r="AP103" s="218" t="s">
        <v>166</v>
      </c>
      <c r="AQ103" s="218" t="s">
        <v>489</v>
      </c>
      <c r="AR103" s="222" t="s">
        <v>168</v>
      </c>
      <c r="AS103" s="245"/>
      <c r="AT103" s="245"/>
      <c r="AU103" s="245"/>
      <c r="AV103" s="360"/>
    </row>
    <row r="104" spans="2:48" ht="92.25" customHeight="1" x14ac:dyDescent="0.35">
      <c r="B104" s="434"/>
      <c r="C104" s="218"/>
      <c r="D104" s="225"/>
      <c r="E104" s="225"/>
      <c r="F104" s="225"/>
      <c r="G104" s="225"/>
      <c r="H104" s="225"/>
      <c r="I104" s="218"/>
      <c r="J104" s="218"/>
      <c r="K104" s="218"/>
      <c r="L104" s="218"/>
      <c r="M104" s="354"/>
      <c r="N104" s="218"/>
      <c r="O104" s="218"/>
      <c r="P104" s="218"/>
      <c r="Q104" s="218"/>
      <c r="R104" s="225"/>
      <c r="S104" s="218"/>
      <c r="T104" s="218"/>
      <c r="U104" s="218"/>
      <c r="V104" s="218"/>
      <c r="W104" s="361"/>
      <c r="X104" s="74" t="s">
        <v>490</v>
      </c>
      <c r="Y104" s="82" t="s">
        <v>185</v>
      </c>
      <c r="Z104" s="82" t="s">
        <v>72</v>
      </c>
      <c r="AA104" s="82" t="s">
        <v>73</v>
      </c>
      <c r="AB104" s="82" t="s">
        <v>74</v>
      </c>
      <c r="AC104" s="82" t="s">
        <v>75</v>
      </c>
      <c r="AD104" s="82" t="s">
        <v>76</v>
      </c>
      <c r="AE104" s="352"/>
      <c r="AF104" s="79">
        <f t="shared" si="87"/>
        <v>25</v>
      </c>
      <c r="AG104" s="79">
        <f t="shared" si="88"/>
        <v>15</v>
      </c>
      <c r="AH104" s="79">
        <f>($AI103*((AF104+AG104))/100)</f>
        <v>4.8</v>
      </c>
      <c r="AI104" s="79">
        <f t="shared" ref="AI104" si="117">AI103-AH104</f>
        <v>7.2</v>
      </c>
      <c r="AJ104" s="352"/>
      <c r="AK104" s="79">
        <f t="shared" si="90"/>
        <v>0</v>
      </c>
      <c r="AL104" s="79">
        <f t="shared" si="91"/>
        <v>0</v>
      </c>
      <c r="AM104" s="79">
        <f t="shared" ref="AM104" si="118">($AN103*((AK104+AL104))/100)</f>
        <v>0</v>
      </c>
      <c r="AN104" s="79">
        <f t="shared" ref="AN104" si="119">AN103-AM104</f>
        <v>40</v>
      </c>
      <c r="AO104" s="361"/>
      <c r="AP104" s="218"/>
      <c r="AQ104" s="218"/>
      <c r="AR104" s="222"/>
      <c r="AS104" s="245"/>
      <c r="AT104" s="245"/>
      <c r="AU104" s="245"/>
      <c r="AV104" s="360"/>
    </row>
    <row r="105" spans="2:48" ht="183.75" customHeight="1" x14ac:dyDescent="0.35">
      <c r="B105" s="434">
        <v>47</v>
      </c>
      <c r="C105" s="216" t="s">
        <v>437</v>
      </c>
      <c r="D105" s="217" t="s">
        <v>438</v>
      </c>
      <c r="E105" s="217" t="s">
        <v>461</v>
      </c>
      <c r="F105" s="217" t="s">
        <v>219</v>
      </c>
      <c r="G105" s="217" t="s">
        <v>491</v>
      </c>
      <c r="H105" s="217" t="s">
        <v>492</v>
      </c>
      <c r="I105" s="215"/>
      <c r="J105" s="215"/>
      <c r="K105" s="215"/>
      <c r="L105" s="215"/>
      <c r="M105" s="214" t="str">
        <f>IF(G105&lt;&gt;"",CONCATENATE(F105," ",G105,"",H105),CONCATENATE(I105," ",J105," ",K105," ",L105))</f>
        <v>Posibilidad de pérdida de disponibilidad para acceder a la información custodiada por el Proceso de Gestión Documental, debido a la falla o ausencia de controles de seguridad relacionados con los expedientes físicos y electrónicos que se encuentran almacenados en el archivo de gestión, archivo central y el Sistema de Gestión de Documentos Electrónicos de Archivo (ArchiDhu).</v>
      </c>
      <c r="N105" s="215" t="s">
        <v>150</v>
      </c>
      <c r="O105" s="215" t="s">
        <v>493</v>
      </c>
      <c r="P105" s="216" t="s">
        <v>65</v>
      </c>
      <c r="Q105" s="216" t="s">
        <v>66</v>
      </c>
      <c r="R105" s="217">
        <v>3000</v>
      </c>
      <c r="S105" s="216" t="s">
        <v>398</v>
      </c>
      <c r="T105" s="216">
        <f t="shared" ref="T105" si="120">IF(S105="Muy alta",100,IF(S105="Alta",80,IF(S105="Media",60,IF(S105="Baja",40,IF(S105="Muy baja",20,IF(S105="Casi Seguro",100,IF(S105="Probable",80,IF(S105="Posible",60,IF(S105="Improbable",40,IF(S105="Rara vez",20,0))))))))))</f>
        <v>80</v>
      </c>
      <c r="U105" s="216" t="s">
        <v>69</v>
      </c>
      <c r="V105" s="216">
        <v>100</v>
      </c>
      <c r="W105" s="216" t="s">
        <v>135</v>
      </c>
      <c r="X105" s="97" t="s">
        <v>494</v>
      </c>
      <c r="Y105" s="96" t="str">
        <f t="shared" ref="Y105:Y150" si="121">IF(OR(Z105="Preventivo",Z105="Detectivo"),"Probabilidad",IF(Z105="Correctivo","Impacto"," "))</f>
        <v>Probabilidad</v>
      </c>
      <c r="Z105" s="96" t="s">
        <v>72</v>
      </c>
      <c r="AA105" s="96" t="s">
        <v>73</v>
      </c>
      <c r="AB105" s="96" t="s">
        <v>74</v>
      </c>
      <c r="AC105" s="96" t="s">
        <v>75</v>
      </c>
      <c r="AD105" s="96" t="s">
        <v>76</v>
      </c>
      <c r="AE105" s="347"/>
      <c r="AF105" s="96">
        <f t="shared" si="87"/>
        <v>25</v>
      </c>
      <c r="AG105" s="96">
        <f t="shared" si="88"/>
        <v>15</v>
      </c>
      <c r="AH105" s="96" t="e">
        <f>(#REF!*((AF105+AG105))/100)</f>
        <v>#REF!</v>
      </c>
      <c r="AI105" s="96" t="e">
        <f t="shared" ref="AI105" si="122">T105-AH105</f>
        <v>#REF!</v>
      </c>
      <c r="AJ105" s="347">
        <f t="shared" ref="AJ105" si="123">AN107</f>
        <v>85</v>
      </c>
      <c r="AK105" s="96">
        <f t="shared" si="90"/>
        <v>0</v>
      </c>
      <c r="AL105" s="96">
        <f t="shared" si="91"/>
        <v>0</v>
      </c>
      <c r="AM105" s="96">
        <f>($V$9*((AK105+AL105))/100)</f>
        <v>0</v>
      </c>
      <c r="AN105" s="96">
        <f t="shared" ref="AN105" si="124">V105-AM105</f>
        <v>100</v>
      </c>
      <c r="AO105" s="216" t="s">
        <v>70</v>
      </c>
      <c r="AP105" s="216" t="s">
        <v>78</v>
      </c>
      <c r="AQ105" s="216" t="s">
        <v>154</v>
      </c>
      <c r="AR105" s="97" t="s">
        <v>495</v>
      </c>
      <c r="AS105" s="236">
        <v>46024</v>
      </c>
      <c r="AT105" s="236">
        <v>46387</v>
      </c>
      <c r="AU105" s="216" t="s">
        <v>271</v>
      </c>
      <c r="AV105" s="243" t="s">
        <v>496</v>
      </c>
    </row>
    <row r="106" spans="2:48" ht="148.5" customHeight="1" x14ac:dyDescent="0.35">
      <c r="B106" s="434"/>
      <c r="C106" s="216"/>
      <c r="D106" s="217"/>
      <c r="E106" s="217"/>
      <c r="F106" s="217"/>
      <c r="G106" s="217"/>
      <c r="H106" s="217"/>
      <c r="I106" s="215"/>
      <c r="J106" s="215"/>
      <c r="K106" s="215"/>
      <c r="L106" s="215"/>
      <c r="M106" s="214"/>
      <c r="N106" s="215"/>
      <c r="O106" s="215"/>
      <c r="P106" s="216"/>
      <c r="Q106" s="216"/>
      <c r="R106" s="217"/>
      <c r="S106" s="216"/>
      <c r="T106" s="216"/>
      <c r="U106" s="216"/>
      <c r="V106" s="216"/>
      <c r="W106" s="216"/>
      <c r="X106" s="97" t="s">
        <v>497</v>
      </c>
      <c r="Y106" s="96" t="str">
        <f t="shared" si="121"/>
        <v>Probabilidad</v>
      </c>
      <c r="Z106" s="96" t="s">
        <v>72</v>
      </c>
      <c r="AA106" s="96" t="s">
        <v>73</v>
      </c>
      <c r="AB106" s="96" t="s">
        <v>74</v>
      </c>
      <c r="AC106" s="96" t="s">
        <v>75</v>
      </c>
      <c r="AD106" s="96" t="s">
        <v>76</v>
      </c>
      <c r="AE106" s="347"/>
      <c r="AF106" s="96">
        <f t="shared" si="87"/>
        <v>25</v>
      </c>
      <c r="AG106" s="96">
        <f t="shared" si="88"/>
        <v>15</v>
      </c>
      <c r="AH106" s="96" t="e">
        <f>(#REF!*((AF106+AG106))/100)</f>
        <v>#REF!</v>
      </c>
      <c r="AI106" s="96" t="e">
        <f t="shared" ref="AI106:AI107" si="125">AI105-AH106</f>
        <v>#REF!</v>
      </c>
      <c r="AJ106" s="347"/>
      <c r="AK106" s="96">
        <f t="shared" si="90"/>
        <v>0</v>
      </c>
      <c r="AL106" s="96">
        <f t="shared" si="91"/>
        <v>0</v>
      </c>
      <c r="AM106" s="96">
        <f>($AN$9*((AK106+AL106))/100)</f>
        <v>0</v>
      </c>
      <c r="AN106" s="96">
        <f t="shared" ref="AN106:AN107" si="126">AN105-AM106</f>
        <v>100</v>
      </c>
      <c r="AO106" s="216"/>
      <c r="AP106" s="216"/>
      <c r="AQ106" s="216"/>
      <c r="AR106" s="227" t="s">
        <v>498</v>
      </c>
      <c r="AS106" s="236"/>
      <c r="AT106" s="236"/>
      <c r="AU106" s="216"/>
      <c r="AV106" s="243"/>
    </row>
    <row r="107" spans="2:48" ht="168.75" customHeight="1" x14ac:dyDescent="0.35">
      <c r="B107" s="434"/>
      <c r="C107" s="216"/>
      <c r="D107" s="217"/>
      <c r="E107" s="217"/>
      <c r="F107" s="217"/>
      <c r="G107" s="217"/>
      <c r="H107" s="217"/>
      <c r="I107" s="215"/>
      <c r="J107" s="215"/>
      <c r="K107" s="215"/>
      <c r="L107" s="215"/>
      <c r="M107" s="214"/>
      <c r="N107" s="215"/>
      <c r="O107" s="215"/>
      <c r="P107" s="216"/>
      <c r="Q107" s="216"/>
      <c r="R107" s="217"/>
      <c r="S107" s="216"/>
      <c r="T107" s="216"/>
      <c r="U107" s="216"/>
      <c r="V107" s="216"/>
      <c r="W107" s="216"/>
      <c r="X107" s="97" t="s">
        <v>499</v>
      </c>
      <c r="Y107" s="96" t="str">
        <f t="shared" si="121"/>
        <v>Impacto</v>
      </c>
      <c r="Z107" s="96" t="s">
        <v>84</v>
      </c>
      <c r="AA107" s="96" t="s">
        <v>73</v>
      </c>
      <c r="AB107" s="96" t="s">
        <v>74</v>
      </c>
      <c r="AC107" s="96" t="s">
        <v>75</v>
      </c>
      <c r="AD107" s="96" t="s">
        <v>116</v>
      </c>
      <c r="AE107" s="347"/>
      <c r="AF107" s="96">
        <f t="shared" si="87"/>
        <v>0</v>
      </c>
      <c r="AG107" s="96">
        <f t="shared" si="88"/>
        <v>0</v>
      </c>
      <c r="AH107" s="96" t="e">
        <f>(#REF!*((AF107+AG107))/100)</f>
        <v>#REF!</v>
      </c>
      <c r="AI107" s="96" t="e">
        <f t="shared" si="125"/>
        <v>#REF!</v>
      </c>
      <c r="AJ107" s="347"/>
      <c r="AK107" s="96">
        <f t="shared" si="90"/>
        <v>10</v>
      </c>
      <c r="AL107" s="96">
        <f t="shared" si="91"/>
        <v>15</v>
      </c>
      <c r="AM107" s="96">
        <f>($AN$10*((AK107+AL107))/100)</f>
        <v>15</v>
      </c>
      <c r="AN107" s="96">
        <f t="shared" si="126"/>
        <v>85</v>
      </c>
      <c r="AO107" s="216"/>
      <c r="AP107" s="216"/>
      <c r="AQ107" s="216"/>
      <c r="AR107" s="227"/>
      <c r="AS107" s="236"/>
      <c r="AT107" s="236"/>
      <c r="AU107" s="216"/>
      <c r="AV107" s="243"/>
    </row>
    <row r="108" spans="2:48" ht="181.5" customHeight="1" x14ac:dyDescent="0.35">
      <c r="B108" s="434">
        <v>48</v>
      </c>
      <c r="C108" s="234" t="s">
        <v>500</v>
      </c>
      <c r="D108" s="244" t="s">
        <v>501</v>
      </c>
      <c r="E108" s="244" t="s">
        <v>502</v>
      </c>
      <c r="F108" s="217"/>
      <c r="G108" s="225"/>
      <c r="H108" s="225"/>
      <c r="I108" s="215" t="s">
        <v>503</v>
      </c>
      <c r="J108" s="215" t="s">
        <v>504</v>
      </c>
      <c r="K108" s="215" t="s">
        <v>505</v>
      </c>
      <c r="L108" s="215" t="s">
        <v>506</v>
      </c>
      <c r="M108" s="214" t="str">
        <f>IF(G108&lt;&gt;"",CONCATENATE(F108," ",G108,"",H108),CONCATENATE(I108," ",J108," ",K108," ",L108))</f>
        <v>Posibilidad de pérdida económica y reputacional de la UARIV por parte de la gestión realizada por el funcionario encargado de la verificación de requisitos al vincular personal que no cumple con los requisitos para el cargo y el correcto desempeño de sus funciones al recibir dádivas en beneficio propio afectando la misionalidad y operatividad de la UARIV.</v>
      </c>
      <c r="N108" s="215" t="s">
        <v>89</v>
      </c>
      <c r="O108" s="216" t="s">
        <v>507</v>
      </c>
      <c r="P108" s="216" t="s">
        <v>90</v>
      </c>
      <c r="Q108" s="216" t="s">
        <v>91</v>
      </c>
      <c r="R108" s="217">
        <v>365</v>
      </c>
      <c r="S108" s="216" t="s">
        <v>68</v>
      </c>
      <c r="T108" s="216">
        <f>IF(S108="Muy alta",100,IF(S108="Alta",80,IF(S108="Media",60,IF(S108="Baja",40,IF(S108="Muy baja",20,IF(S108="Casi Seguro",100,IF(S108="Probable",80,IF(S108="Posible",60,IF(S108="Improbable",40,IF(S108="Rara vez",20,0))))))))))</f>
        <v>60</v>
      </c>
      <c r="U108" s="216" t="s">
        <v>77</v>
      </c>
      <c r="V108" s="216">
        <f>IF(U108="Catastrófico",100,IF(U108="Mayor",80,IF(U108="Moderado",60,IF(U108="Menor",40,IF(U108="Leve",20,0)))))</f>
        <v>60</v>
      </c>
      <c r="W108" s="216" t="s">
        <v>77</v>
      </c>
      <c r="X108" s="97" t="s">
        <v>508</v>
      </c>
      <c r="Y108" s="96" t="str">
        <f>IF(OR(Z108="Preventivo",Z108="Detectivo"),"Probabilidad",IF(Z108="Correctivo","Impacto"," "))</f>
        <v>Probabilidad</v>
      </c>
      <c r="Z108" s="96" t="s">
        <v>94</v>
      </c>
      <c r="AA108" s="96" t="s">
        <v>73</v>
      </c>
      <c r="AB108" s="96" t="s">
        <v>74</v>
      </c>
      <c r="AC108" s="96" t="s">
        <v>75</v>
      </c>
      <c r="AD108" s="96" t="s">
        <v>76</v>
      </c>
      <c r="AE108" s="347">
        <f>AI110</f>
        <v>29.4</v>
      </c>
      <c r="AF108" s="96">
        <f>IF(Z108="Preventivo",25,IF(Z108="Detectivo",15,0))</f>
        <v>15</v>
      </c>
      <c r="AG108" s="96">
        <f>IF(Z108="Correctivo",0,IF(AA108="Automatizado",25,IF(AA108="Manual",15,0)))</f>
        <v>15</v>
      </c>
      <c r="AH108" s="96">
        <f>($T$108*((AF108+AG108))/100)</f>
        <v>18</v>
      </c>
      <c r="AI108" s="96">
        <f>T108-AH108</f>
        <v>42</v>
      </c>
      <c r="AJ108" s="347">
        <f>AN110</f>
        <v>60</v>
      </c>
      <c r="AK108" s="96">
        <f>IF(Z108="Correctivo",10,0)</f>
        <v>0</v>
      </c>
      <c r="AL108" s="96">
        <f t="shared" ref="AL108:AL113" si="127">IF(Y108="Probabilidad",0,IF(AA108="Automatizado",25,IF(AA108="Manual",15,0)))</f>
        <v>0</v>
      </c>
      <c r="AM108" s="96">
        <f>($V$108*((AK108+AL108))/100)</f>
        <v>0</v>
      </c>
      <c r="AN108" s="96">
        <f>V108-AM108</f>
        <v>60</v>
      </c>
      <c r="AO108" s="216" t="s">
        <v>77</v>
      </c>
      <c r="AP108" s="216" t="s">
        <v>78</v>
      </c>
      <c r="AQ108" s="216" t="s">
        <v>154</v>
      </c>
      <c r="AR108" s="97" t="s">
        <v>509</v>
      </c>
      <c r="AS108" s="238">
        <v>46023</v>
      </c>
      <c r="AT108" s="238">
        <v>46387</v>
      </c>
      <c r="AU108" s="216" t="s">
        <v>81</v>
      </c>
      <c r="AV108" s="216" t="s">
        <v>510</v>
      </c>
    </row>
    <row r="109" spans="2:48" ht="117.75" customHeight="1" x14ac:dyDescent="0.35">
      <c r="B109" s="434"/>
      <c r="C109" s="234"/>
      <c r="D109" s="244"/>
      <c r="E109" s="244"/>
      <c r="F109" s="217"/>
      <c r="G109" s="225"/>
      <c r="H109" s="225"/>
      <c r="I109" s="215"/>
      <c r="J109" s="215"/>
      <c r="K109" s="215"/>
      <c r="L109" s="215"/>
      <c r="M109" s="214"/>
      <c r="N109" s="215"/>
      <c r="O109" s="216"/>
      <c r="P109" s="216"/>
      <c r="Q109" s="216"/>
      <c r="R109" s="217"/>
      <c r="S109" s="216"/>
      <c r="T109" s="216"/>
      <c r="U109" s="216"/>
      <c r="V109" s="216"/>
      <c r="W109" s="216"/>
      <c r="X109" s="227" t="s">
        <v>511</v>
      </c>
      <c r="Y109" s="96" t="str">
        <f t="shared" ref="Y109:Y117" si="128">IF(OR(Z109="Preventivo",Z109="Detectivo"),"Probabilidad",IF(Z109="Correctivo","Impacto"," "))</f>
        <v>Probabilidad</v>
      </c>
      <c r="Z109" s="96" t="s">
        <v>94</v>
      </c>
      <c r="AA109" s="96" t="s">
        <v>73</v>
      </c>
      <c r="AB109" s="96" t="s">
        <v>74</v>
      </c>
      <c r="AC109" s="96" t="s">
        <v>75</v>
      </c>
      <c r="AD109" s="96" t="s">
        <v>76</v>
      </c>
      <c r="AE109" s="347"/>
      <c r="AF109" s="96">
        <f t="shared" ref="AF109:AF110" si="129">IF(Z109="Preventivo",25,IF(Z109="Detectivo",15,0))</f>
        <v>15</v>
      </c>
      <c r="AG109" s="96">
        <f t="shared" ref="AG109:AG110" si="130">IF(Z109="Correctivo",0,IF(AA109="Automatizado",25,IF(AA109="Manual",15,0)))</f>
        <v>15</v>
      </c>
      <c r="AH109" s="96">
        <f>($AI$108*((AF109+AG109))/100)</f>
        <v>12.6</v>
      </c>
      <c r="AI109" s="96">
        <f>AI108-AH109</f>
        <v>29.4</v>
      </c>
      <c r="AJ109" s="347"/>
      <c r="AK109" s="96">
        <f t="shared" ref="AK109:AK110" si="131">IF(Z109="Correctivo",10,0)</f>
        <v>0</v>
      </c>
      <c r="AL109" s="96">
        <f t="shared" si="127"/>
        <v>0</v>
      </c>
      <c r="AM109" s="96">
        <f>($AN$108*((AK109+AL109))/100)</f>
        <v>0</v>
      </c>
      <c r="AN109" s="96">
        <f>AN108-AM109</f>
        <v>60</v>
      </c>
      <c r="AO109" s="216"/>
      <c r="AP109" s="216"/>
      <c r="AQ109" s="216"/>
      <c r="AR109" s="232" t="s">
        <v>512</v>
      </c>
      <c r="AS109" s="238"/>
      <c r="AT109" s="238"/>
      <c r="AU109" s="216"/>
      <c r="AV109" s="216"/>
    </row>
    <row r="110" spans="2:48" ht="117.75" customHeight="1" x14ac:dyDescent="0.35">
      <c r="B110" s="434"/>
      <c r="C110" s="234"/>
      <c r="D110" s="244"/>
      <c r="E110" s="244"/>
      <c r="F110" s="217"/>
      <c r="G110" s="225"/>
      <c r="H110" s="225"/>
      <c r="I110" s="215"/>
      <c r="J110" s="215"/>
      <c r="K110" s="215"/>
      <c r="L110" s="215"/>
      <c r="M110" s="214"/>
      <c r="N110" s="215"/>
      <c r="O110" s="216"/>
      <c r="P110" s="216"/>
      <c r="Q110" s="216"/>
      <c r="R110" s="217"/>
      <c r="S110" s="216"/>
      <c r="T110" s="216"/>
      <c r="U110" s="216"/>
      <c r="V110" s="216"/>
      <c r="W110" s="216"/>
      <c r="X110" s="227"/>
      <c r="Y110" s="96" t="str">
        <f t="shared" si="128"/>
        <v xml:space="preserve"> </v>
      </c>
      <c r="Z110" s="96"/>
      <c r="AA110" s="96"/>
      <c r="AB110" s="96"/>
      <c r="AC110" s="96"/>
      <c r="AD110" s="96"/>
      <c r="AE110" s="347"/>
      <c r="AF110" s="96">
        <f t="shared" si="129"/>
        <v>0</v>
      </c>
      <c r="AG110" s="96">
        <f t="shared" si="130"/>
        <v>0</v>
      </c>
      <c r="AH110" s="96">
        <f>($AI$109*((AF110+AG110))/100)</f>
        <v>0</v>
      </c>
      <c r="AI110" s="96">
        <f>AI109-AH110</f>
        <v>29.4</v>
      </c>
      <c r="AJ110" s="347"/>
      <c r="AK110" s="96">
        <f t="shared" si="131"/>
        <v>0</v>
      </c>
      <c r="AL110" s="96">
        <f t="shared" si="127"/>
        <v>0</v>
      </c>
      <c r="AM110" s="96">
        <f>($AN$109*((AK110+AL110))/100)</f>
        <v>0</v>
      </c>
      <c r="AN110" s="96">
        <f>AN109-AM110</f>
        <v>60</v>
      </c>
      <c r="AO110" s="216"/>
      <c r="AP110" s="216"/>
      <c r="AQ110" s="216"/>
      <c r="AR110" s="232"/>
      <c r="AS110" s="238"/>
      <c r="AT110" s="238"/>
      <c r="AU110" s="216"/>
      <c r="AV110" s="216"/>
    </row>
    <row r="111" spans="2:48" ht="117.75" customHeight="1" x14ac:dyDescent="0.35">
      <c r="B111" s="434">
        <v>49</v>
      </c>
      <c r="C111" s="234" t="s">
        <v>500</v>
      </c>
      <c r="D111" s="244" t="s">
        <v>501</v>
      </c>
      <c r="E111" s="225" t="s">
        <v>513</v>
      </c>
      <c r="F111" s="217"/>
      <c r="G111" s="225"/>
      <c r="H111" s="225"/>
      <c r="I111" s="215" t="s">
        <v>514</v>
      </c>
      <c r="J111" s="215" t="s">
        <v>515</v>
      </c>
      <c r="K111" s="215" t="s">
        <v>516</v>
      </c>
      <c r="L111" s="215" t="s">
        <v>517</v>
      </c>
      <c r="M111" s="214" t="str">
        <f>IF(G111&lt;&gt;"",CONCATENATE(F111," ",G111,"",H111),CONCATENATE(I111," ",J111," ",K111," ",L111))</f>
        <v xml:space="preserve">Posibilidad de afectación económica al manipular el proceso de liquidación de nómina  por parte del profesional encargado de realizar las liquidaciones sin el cumplimiento de los requisitos legales o el registro del sistema tecnológico KACTUS  solicitando dádivas o beneficios a nombre propio o de terceros </v>
      </c>
      <c r="N111" s="215" t="s">
        <v>89</v>
      </c>
      <c r="O111" s="216" t="s">
        <v>518</v>
      </c>
      <c r="P111" s="216" t="s">
        <v>90</v>
      </c>
      <c r="Q111" s="216" t="s">
        <v>91</v>
      </c>
      <c r="R111" s="217">
        <v>12</v>
      </c>
      <c r="S111" s="216" t="s">
        <v>113</v>
      </c>
      <c r="T111" s="216">
        <f t="shared" ref="T111" si="132">IF(S111="Muy alta",100,IF(S111="Alta",80,IF(S111="Media",60,IF(S111="Baja",40,IF(S111="Muy baja",20,IF(S111="Casi Seguro",100,IF(S111="Probable",80,IF(S111="Posible",60,IF(S111="Improbable",40,IF(S111="Rara vez",20,0))))))))))</f>
        <v>40</v>
      </c>
      <c r="U111" s="216" t="s">
        <v>69</v>
      </c>
      <c r="V111" s="216">
        <f t="shared" ref="V111" si="133">IF(U111="Catastrófico",100,IF(U111="Mayor",80,IF(U111="Moderado",60,IF(U111="Menor",40,IF(U111="Leve",20,0)))))</f>
        <v>80</v>
      </c>
      <c r="W111" s="216" t="s">
        <v>77</v>
      </c>
      <c r="X111" s="97" t="s">
        <v>519</v>
      </c>
      <c r="Y111" s="96" t="str">
        <f t="shared" si="128"/>
        <v>Probabilidad</v>
      </c>
      <c r="Z111" s="96" t="s">
        <v>72</v>
      </c>
      <c r="AA111" s="96" t="s">
        <v>73</v>
      </c>
      <c r="AB111" s="96" t="s">
        <v>74</v>
      </c>
      <c r="AC111" s="96" t="s">
        <v>75</v>
      </c>
      <c r="AD111" s="96" t="s">
        <v>76</v>
      </c>
      <c r="AE111" s="347">
        <f>AI113</f>
        <v>14.4</v>
      </c>
      <c r="AF111" s="96">
        <f>IF(Z111="Preventivo",25,IF(Z111="Detectivo",15,0))</f>
        <v>25</v>
      </c>
      <c r="AG111" s="96">
        <f>IF(Z111="Correctivo",0,IF(AA111="Automatizado",25,IF(AA111="Manual",15,0)))</f>
        <v>15</v>
      </c>
      <c r="AH111" s="96">
        <f>($T$111*((AF111+AG111))/100)</f>
        <v>16</v>
      </c>
      <c r="AI111" s="96">
        <f>T111-AH111</f>
        <v>24</v>
      </c>
      <c r="AJ111" s="347">
        <f>AN113</f>
        <v>60</v>
      </c>
      <c r="AK111" s="96">
        <f>IF(Z111="Correctivo",10,0)</f>
        <v>0</v>
      </c>
      <c r="AL111" s="96">
        <f t="shared" si="127"/>
        <v>0</v>
      </c>
      <c r="AM111" s="96">
        <f>($V$111*((AK111+AL111))/100)</f>
        <v>0</v>
      </c>
      <c r="AN111" s="96">
        <f>V111-AM111</f>
        <v>80</v>
      </c>
      <c r="AO111" s="216" t="s">
        <v>77</v>
      </c>
      <c r="AP111" s="216" t="s">
        <v>78</v>
      </c>
      <c r="AQ111" s="235" t="s">
        <v>154</v>
      </c>
      <c r="AR111" s="227" t="s">
        <v>520</v>
      </c>
      <c r="AS111" s="236">
        <v>46023</v>
      </c>
      <c r="AT111" s="236">
        <v>46387</v>
      </c>
      <c r="AU111" s="237" t="s">
        <v>81</v>
      </c>
      <c r="AV111" s="216" t="s">
        <v>510</v>
      </c>
    </row>
    <row r="112" spans="2:48" ht="117.75" customHeight="1" x14ac:dyDescent="0.35">
      <c r="B112" s="434"/>
      <c r="C112" s="234"/>
      <c r="D112" s="244"/>
      <c r="E112" s="225"/>
      <c r="F112" s="217"/>
      <c r="G112" s="225"/>
      <c r="H112" s="225"/>
      <c r="I112" s="215"/>
      <c r="J112" s="215"/>
      <c r="K112" s="215"/>
      <c r="L112" s="215"/>
      <c r="M112" s="214"/>
      <c r="N112" s="215"/>
      <c r="O112" s="216"/>
      <c r="P112" s="216"/>
      <c r="Q112" s="216"/>
      <c r="R112" s="217"/>
      <c r="S112" s="216"/>
      <c r="T112" s="216"/>
      <c r="U112" s="216"/>
      <c r="V112" s="216"/>
      <c r="W112" s="216"/>
      <c r="X112" s="97" t="s">
        <v>521</v>
      </c>
      <c r="Y112" s="96" t="str">
        <f t="shared" si="128"/>
        <v>Impacto</v>
      </c>
      <c r="Z112" s="96" t="s">
        <v>84</v>
      </c>
      <c r="AA112" s="96" t="s">
        <v>73</v>
      </c>
      <c r="AB112" s="96" t="s">
        <v>158</v>
      </c>
      <c r="AC112" s="96" t="s">
        <v>75</v>
      </c>
      <c r="AD112" s="96" t="s">
        <v>76</v>
      </c>
      <c r="AE112" s="347"/>
      <c r="AF112" s="96">
        <f t="shared" ref="AF112:AF113" si="134">IF(Z112="Preventivo",25,IF(Z112="Detectivo",15,0))</f>
        <v>0</v>
      </c>
      <c r="AG112" s="96">
        <f t="shared" ref="AG112:AG113" si="135">IF(Z112="Correctivo",0,IF(AA112="Automatizado",25,IF(AA112="Manual",15,0)))</f>
        <v>0</v>
      </c>
      <c r="AH112" s="96">
        <f>($AI$111*((AF112+AG112))/100)</f>
        <v>0</v>
      </c>
      <c r="AI112" s="96">
        <f>AI111-AH112</f>
        <v>24</v>
      </c>
      <c r="AJ112" s="347"/>
      <c r="AK112" s="96">
        <f t="shared" ref="AK112:AK113" si="136">IF(Z112="Correctivo",10,0)</f>
        <v>10</v>
      </c>
      <c r="AL112" s="96">
        <f t="shared" si="127"/>
        <v>15</v>
      </c>
      <c r="AM112" s="96">
        <f>($AN$111*((AK112+AL112))/100)</f>
        <v>20</v>
      </c>
      <c r="AN112" s="96">
        <f>AN111-AM112</f>
        <v>60</v>
      </c>
      <c r="AO112" s="216"/>
      <c r="AP112" s="216"/>
      <c r="AQ112" s="235"/>
      <c r="AR112" s="227"/>
      <c r="AS112" s="236"/>
      <c r="AT112" s="236"/>
      <c r="AU112" s="237"/>
      <c r="AV112" s="216"/>
    </row>
    <row r="113" spans="2:48" ht="117.75" customHeight="1" x14ac:dyDescent="0.35">
      <c r="B113" s="434"/>
      <c r="C113" s="234"/>
      <c r="D113" s="244"/>
      <c r="E113" s="225"/>
      <c r="F113" s="217"/>
      <c r="G113" s="225"/>
      <c r="H113" s="225"/>
      <c r="I113" s="215"/>
      <c r="J113" s="215"/>
      <c r="K113" s="215"/>
      <c r="L113" s="215"/>
      <c r="M113" s="214"/>
      <c r="N113" s="215"/>
      <c r="O113" s="216"/>
      <c r="P113" s="216"/>
      <c r="Q113" s="216"/>
      <c r="R113" s="217"/>
      <c r="S113" s="216"/>
      <c r="T113" s="216"/>
      <c r="U113" s="216"/>
      <c r="V113" s="216"/>
      <c r="W113" s="216"/>
      <c r="X113" s="97" t="s">
        <v>522</v>
      </c>
      <c r="Y113" s="96" t="str">
        <f t="shared" si="128"/>
        <v>Probabilidad</v>
      </c>
      <c r="Z113" s="96" t="s">
        <v>72</v>
      </c>
      <c r="AA113" s="96" t="s">
        <v>73</v>
      </c>
      <c r="AB113" s="96" t="s">
        <v>158</v>
      </c>
      <c r="AC113" s="96" t="s">
        <v>75</v>
      </c>
      <c r="AD113" s="96" t="s">
        <v>76</v>
      </c>
      <c r="AE113" s="347"/>
      <c r="AF113" s="96">
        <f t="shared" si="134"/>
        <v>25</v>
      </c>
      <c r="AG113" s="96">
        <f t="shared" si="135"/>
        <v>15</v>
      </c>
      <c r="AH113" s="96">
        <f>($AI$112*((AF113+AG113))/100)</f>
        <v>9.6</v>
      </c>
      <c r="AI113" s="96">
        <f>AI112-AH113</f>
        <v>14.4</v>
      </c>
      <c r="AJ113" s="347"/>
      <c r="AK113" s="96">
        <f t="shared" si="136"/>
        <v>0</v>
      </c>
      <c r="AL113" s="96">
        <f t="shared" si="127"/>
        <v>0</v>
      </c>
      <c r="AM113" s="96">
        <f>($AN$112*((AK113+AL113))/100)</f>
        <v>0</v>
      </c>
      <c r="AN113" s="96">
        <f>AN112-AM113</f>
        <v>60</v>
      </c>
      <c r="AO113" s="216"/>
      <c r="AP113" s="216"/>
      <c r="AQ113" s="235"/>
      <c r="AR113" s="227"/>
      <c r="AS113" s="236"/>
      <c r="AT113" s="236"/>
      <c r="AU113" s="237"/>
      <c r="AV113" s="216"/>
    </row>
    <row r="114" spans="2:48" ht="117.75" customHeight="1" x14ac:dyDescent="0.35">
      <c r="B114" s="434">
        <v>50</v>
      </c>
      <c r="C114" s="234" t="s">
        <v>500</v>
      </c>
      <c r="D114" s="244" t="s">
        <v>501</v>
      </c>
      <c r="E114" s="217" t="s">
        <v>523</v>
      </c>
      <c r="F114" s="217" t="s">
        <v>109</v>
      </c>
      <c r="G114" s="232" t="s">
        <v>524</v>
      </c>
      <c r="H114" s="232" t="s">
        <v>525</v>
      </c>
      <c r="I114" s="215"/>
      <c r="J114" s="215"/>
      <c r="K114" s="215"/>
      <c r="L114" s="215"/>
      <c r="M114" s="214" t="str">
        <f>IF(G114&lt;&gt;"",CONCATENATE(F114," ",G114,"",H114),CONCATENATE(I114," ",J114," ",K114," ",L114))</f>
        <v>Posibilidad de pérdida reputacional de la UARIV ante funcionarios y entes de control, por bajos niveles de ejecución del Plan Estratégico de Talento Humano,debido a la poca participación y apropiación de los servidores públicos en las actividades del Plan Estratégico de Talento Humano, lo cual limita la ejecución efectiva de las acciones programadas y afecta el logro de los resultados establecidos.</v>
      </c>
      <c r="N114" s="215" t="s">
        <v>64</v>
      </c>
      <c r="O114" s="216" t="s">
        <v>526</v>
      </c>
      <c r="P114" s="216" t="s">
        <v>90</v>
      </c>
      <c r="Q114" s="216" t="s">
        <v>66</v>
      </c>
      <c r="R114" s="217">
        <v>365</v>
      </c>
      <c r="S114" s="216" t="s">
        <v>68</v>
      </c>
      <c r="T114" s="216">
        <f t="shared" ref="T114" si="137">IF(S114="Muy alta",100,IF(S114="Alta",80,IF(S114="Media",60,IF(S114="Baja",40,IF(S114="Muy baja",20,IF(S114="Casi Seguro",100,IF(S114="Probable",80,IF(S114="Posible",60,IF(S114="Improbable",40,IF(S114="Rara vez",20,0))))))))))</f>
        <v>60</v>
      </c>
      <c r="U114" s="216" t="s">
        <v>69</v>
      </c>
      <c r="V114" s="216">
        <f t="shared" ref="V114" si="138">IF(U114="Catastrófico",100,IF(U114="Mayor",80,IF(U114="Moderado",60,IF(U114="Menor",40,IF(U114="Leve",20,0)))))</f>
        <v>80</v>
      </c>
      <c r="W114" s="216" t="s">
        <v>77</v>
      </c>
      <c r="X114" s="97" t="s">
        <v>527</v>
      </c>
      <c r="Y114" s="96" t="str">
        <f t="shared" si="128"/>
        <v>Probabilidad</v>
      </c>
      <c r="Z114" s="96" t="s">
        <v>72</v>
      </c>
      <c r="AA114" s="96" t="s">
        <v>165</v>
      </c>
      <c r="AB114" s="96" t="s">
        <v>158</v>
      </c>
      <c r="AC114" s="96" t="s">
        <v>75</v>
      </c>
      <c r="AD114" s="96" t="s">
        <v>76</v>
      </c>
      <c r="AE114" s="347">
        <f>AI116</f>
        <v>60</v>
      </c>
      <c r="AF114" s="96">
        <f>IF(Z114="Preventivo",25,IF(Z114="Detectivo",15,IF(Z114="Correctivo",10,0)))</f>
        <v>25</v>
      </c>
      <c r="AG114" s="96">
        <f>IF(AA114="Automatizado",25,IF(AA114="Manual",15,))</f>
        <v>25</v>
      </c>
      <c r="AH114" s="96">
        <f>($T$15*((AF114+AG114))/100)</f>
        <v>0</v>
      </c>
      <c r="AI114" s="96">
        <f>T114-AH114</f>
        <v>60</v>
      </c>
      <c r="AJ114" s="347">
        <f>AN116</f>
        <v>80</v>
      </c>
      <c r="AK114" s="96">
        <f t="shared" ref="AK114:AK119" si="139">IF(Z114="Preventivo",25,IF(Z114="Detectivo",15,IF(Z114="Correctivo",10,0)))</f>
        <v>25</v>
      </c>
      <c r="AL114" s="96">
        <f t="shared" ref="AL114:AL119" si="140">IF(AA114="Automatizado",25,IF(AA114="Manual",15,0))</f>
        <v>25</v>
      </c>
      <c r="AM114" s="96">
        <f>($V$15*((AK114+AL114))/100)</f>
        <v>0</v>
      </c>
      <c r="AN114" s="96">
        <f>V114-AM114</f>
        <v>80</v>
      </c>
      <c r="AO114" s="216" t="s">
        <v>163</v>
      </c>
      <c r="AP114" s="216" t="s">
        <v>166</v>
      </c>
      <c r="AQ114" s="216" t="s">
        <v>489</v>
      </c>
      <c r="AR114" s="227" t="s">
        <v>174</v>
      </c>
      <c r="AS114" s="238"/>
      <c r="AT114" s="238"/>
      <c r="AU114" s="216"/>
      <c r="AV114" s="216"/>
    </row>
    <row r="115" spans="2:48" ht="117.75" customHeight="1" x14ac:dyDescent="0.35">
      <c r="B115" s="434"/>
      <c r="C115" s="234"/>
      <c r="D115" s="244"/>
      <c r="E115" s="217"/>
      <c r="F115" s="217"/>
      <c r="G115" s="232"/>
      <c r="H115" s="232"/>
      <c r="I115" s="215"/>
      <c r="J115" s="215"/>
      <c r="K115" s="215"/>
      <c r="L115" s="215"/>
      <c r="M115" s="214"/>
      <c r="N115" s="215"/>
      <c r="O115" s="216"/>
      <c r="P115" s="216"/>
      <c r="Q115" s="216"/>
      <c r="R115" s="217"/>
      <c r="S115" s="216"/>
      <c r="T115" s="216"/>
      <c r="U115" s="216"/>
      <c r="V115" s="216"/>
      <c r="W115" s="216"/>
      <c r="X115" s="97" t="s">
        <v>528</v>
      </c>
      <c r="Y115" s="96" t="str">
        <f t="shared" si="128"/>
        <v>Impacto</v>
      </c>
      <c r="Z115" s="96" t="s">
        <v>84</v>
      </c>
      <c r="AA115" s="96" t="s">
        <v>165</v>
      </c>
      <c r="AB115" s="96" t="s">
        <v>158</v>
      </c>
      <c r="AC115" s="96" t="s">
        <v>75</v>
      </c>
      <c r="AD115" s="96" t="s">
        <v>76</v>
      </c>
      <c r="AE115" s="347"/>
      <c r="AF115" s="96">
        <f t="shared" ref="AF115:AF119" si="141">IF(Z115="Preventivo",25,IF(Z115="Detectivo",15,IF(Z115="Correctivo",10,0)))</f>
        <v>10</v>
      </c>
      <c r="AG115" s="96">
        <f>IF(AA115="Automatizado",25,IF(AA115="Manual",15,))</f>
        <v>25</v>
      </c>
      <c r="AH115" s="96">
        <f t="shared" ref="AH115:AH116" si="142">($T$15*((AF115+AG115))/100)</f>
        <v>0</v>
      </c>
      <c r="AI115" s="96">
        <f>AI114-AH115</f>
        <v>60</v>
      </c>
      <c r="AJ115" s="347"/>
      <c r="AK115" s="96">
        <f t="shared" si="139"/>
        <v>10</v>
      </c>
      <c r="AL115" s="96">
        <f t="shared" si="140"/>
        <v>25</v>
      </c>
      <c r="AM115" s="96">
        <f t="shared" ref="AM115:AM116" si="143">($V$15*((AK115+AL115))/100)</f>
        <v>0</v>
      </c>
      <c r="AN115" s="96">
        <f>AN114-AM115</f>
        <v>80</v>
      </c>
      <c r="AO115" s="216"/>
      <c r="AP115" s="216"/>
      <c r="AQ115" s="216"/>
      <c r="AR115" s="227"/>
      <c r="AS115" s="216"/>
      <c r="AT115" s="216"/>
      <c r="AU115" s="216"/>
      <c r="AV115" s="216"/>
    </row>
    <row r="116" spans="2:48" ht="117.75" hidden="1" customHeight="1" x14ac:dyDescent="0.35">
      <c r="B116" s="434"/>
      <c r="C116" s="234"/>
      <c r="D116" s="244"/>
      <c r="E116" s="217"/>
      <c r="F116" s="217"/>
      <c r="G116" s="232"/>
      <c r="H116" s="232"/>
      <c r="I116" s="215"/>
      <c r="J116" s="215"/>
      <c r="K116" s="215"/>
      <c r="L116" s="215"/>
      <c r="M116" s="214"/>
      <c r="N116" s="215"/>
      <c r="O116" s="216"/>
      <c r="P116" s="216"/>
      <c r="Q116" s="216"/>
      <c r="R116" s="217"/>
      <c r="S116" s="216"/>
      <c r="T116" s="216"/>
      <c r="U116" s="216"/>
      <c r="V116" s="216"/>
      <c r="W116" s="216"/>
      <c r="X116" s="97"/>
      <c r="Y116" s="96" t="str">
        <f t="shared" si="128"/>
        <v xml:space="preserve"> </v>
      </c>
      <c r="Z116" s="96"/>
      <c r="AA116" s="96"/>
      <c r="AB116" s="96"/>
      <c r="AC116" s="96"/>
      <c r="AD116" s="96"/>
      <c r="AE116" s="347"/>
      <c r="AF116" s="96">
        <f t="shared" si="141"/>
        <v>0</v>
      </c>
      <c r="AG116" s="96">
        <f t="shared" ref="AG116:AG119" si="144">IF(AA116="Automatizado",25,IF(AA116="Manual",15,))</f>
        <v>0</v>
      </c>
      <c r="AH116" s="96">
        <f t="shared" si="142"/>
        <v>0</v>
      </c>
      <c r="AI116" s="96">
        <f>AI115-AH116</f>
        <v>60</v>
      </c>
      <c r="AJ116" s="347"/>
      <c r="AK116" s="96">
        <f t="shared" si="139"/>
        <v>0</v>
      </c>
      <c r="AL116" s="96">
        <f t="shared" si="140"/>
        <v>0</v>
      </c>
      <c r="AM116" s="96">
        <f t="shared" si="143"/>
        <v>0</v>
      </c>
      <c r="AN116" s="96">
        <f>AN115-AM116</f>
        <v>80</v>
      </c>
      <c r="AO116" s="216"/>
      <c r="AP116" s="216"/>
      <c r="AQ116" s="216"/>
      <c r="AR116" s="227"/>
      <c r="AS116" s="216"/>
      <c r="AT116" s="216"/>
      <c r="AU116" s="216"/>
      <c r="AV116" s="216"/>
    </row>
    <row r="117" spans="2:48" ht="117.75" customHeight="1" x14ac:dyDescent="0.35">
      <c r="B117" s="434">
        <v>51</v>
      </c>
      <c r="C117" s="234" t="s">
        <v>500</v>
      </c>
      <c r="D117" s="244" t="s">
        <v>501</v>
      </c>
      <c r="E117" s="217" t="s">
        <v>529</v>
      </c>
      <c r="F117" s="217" t="s">
        <v>219</v>
      </c>
      <c r="G117" s="217" t="s">
        <v>530</v>
      </c>
      <c r="H117" s="217" t="s">
        <v>531</v>
      </c>
      <c r="I117" s="215"/>
      <c r="J117" s="215"/>
      <c r="K117" s="215"/>
      <c r="L117" s="215"/>
      <c r="M117" s="214" t="str">
        <f>IF(G117&lt;&gt;"",CONCATENATE(F117," ",G117,"",H117),CONCATENATE(I117," ",J117," ",K117," ",L117))</f>
        <v xml:space="preserve">Posibilidad de pérdida de disponibilidad de información  (conocimiento tácto o implicito) en los procesos de la UARIV por la fuga de capital intelectual critico
en el evento en que los servidores públicos se retiren, se trasladen de dependencia o cambien de funciones sin realizar una transferencia de conocimiento completa, estructurada y verificable. </v>
      </c>
      <c r="N117" s="215" t="s">
        <v>64</v>
      </c>
      <c r="O117" s="216" t="s">
        <v>532</v>
      </c>
      <c r="P117" s="216" t="s">
        <v>90</v>
      </c>
      <c r="Q117" s="216" t="s">
        <v>66</v>
      </c>
      <c r="R117" s="217">
        <v>180</v>
      </c>
      <c r="S117" s="216" t="s">
        <v>68</v>
      </c>
      <c r="T117" s="216">
        <f t="shared" ref="T117" si="145">IF(S117="Muy alta",100,IF(S117="Alta",80,IF(S117="Media",60,IF(S117="Baja",40,IF(S117="Muy baja",20,IF(S117="Casi Seguro",100,IF(S117="Probable",80,IF(S117="Posible",60,IF(S117="Improbable",40,IF(S117="Rara vez",20,0))))))))))</f>
        <v>60</v>
      </c>
      <c r="U117" s="216" t="s">
        <v>69</v>
      </c>
      <c r="V117" s="216">
        <f t="shared" ref="V117" si="146">IF(U117="Catastrófico",100,IF(U117="Mayor",80,IF(U117="Moderado",60,IF(U117="Menor",40,IF(U117="Leve",20,0)))))</f>
        <v>80</v>
      </c>
      <c r="W117" s="216" t="s">
        <v>77</v>
      </c>
      <c r="X117" s="227" t="s">
        <v>533</v>
      </c>
      <c r="Y117" s="216" t="str">
        <f t="shared" si="128"/>
        <v>Probabilidad</v>
      </c>
      <c r="Z117" s="216" t="s">
        <v>72</v>
      </c>
      <c r="AA117" s="216" t="s">
        <v>73</v>
      </c>
      <c r="AB117" s="216" t="s">
        <v>74</v>
      </c>
      <c r="AC117" s="216" t="s">
        <v>75</v>
      </c>
      <c r="AD117" s="216" t="s">
        <v>76</v>
      </c>
      <c r="AE117" s="347">
        <f>AI119</f>
        <v>44</v>
      </c>
      <c r="AF117" s="96">
        <f t="shared" si="141"/>
        <v>25</v>
      </c>
      <c r="AG117" s="96">
        <f t="shared" si="144"/>
        <v>15</v>
      </c>
      <c r="AH117" s="96">
        <f>($T$18*((AF117+AG117))/100)</f>
        <v>16</v>
      </c>
      <c r="AI117" s="96">
        <f>T117-AH117</f>
        <v>44</v>
      </c>
      <c r="AJ117" s="347">
        <f>AN119</f>
        <v>64</v>
      </c>
      <c r="AK117" s="96">
        <f t="shared" si="139"/>
        <v>25</v>
      </c>
      <c r="AL117" s="96">
        <f t="shared" si="140"/>
        <v>15</v>
      </c>
      <c r="AM117" s="96">
        <f>($V$18*((AK117+AL117))/100)</f>
        <v>16</v>
      </c>
      <c r="AN117" s="96">
        <f>V117-AM117</f>
        <v>64</v>
      </c>
      <c r="AO117" s="216" t="s">
        <v>77</v>
      </c>
      <c r="AP117" s="216" t="s">
        <v>78</v>
      </c>
      <c r="AQ117" s="218" t="s">
        <v>534</v>
      </c>
      <c r="AR117" s="217" t="s">
        <v>535</v>
      </c>
      <c r="AS117" s="236">
        <v>46023</v>
      </c>
      <c r="AT117" s="236">
        <v>46387</v>
      </c>
      <c r="AU117" s="237" t="s">
        <v>81</v>
      </c>
      <c r="AV117" s="216" t="s">
        <v>510</v>
      </c>
    </row>
    <row r="118" spans="2:48" ht="117.75" customHeight="1" x14ac:dyDescent="0.35">
      <c r="B118" s="434"/>
      <c r="C118" s="234"/>
      <c r="D118" s="244"/>
      <c r="E118" s="217"/>
      <c r="F118" s="217"/>
      <c r="G118" s="217"/>
      <c r="H118" s="217"/>
      <c r="I118" s="215"/>
      <c r="J118" s="215"/>
      <c r="K118" s="215"/>
      <c r="L118" s="215"/>
      <c r="M118" s="214"/>
      <c r="N118" s="215"/>
      <c r="O118" s="216"/>
      <c r="P118" s="216"/>
      <c r="Q118" s="216"/>
      <c r="R118" s="217"/>
      <c r="S118" s="216"/>
      <c r="T118" s="216"/>
      <c r="U118" s="216"/>
      <c r="V118" s="216"/>
      <c r="W118" s="216"/>
      <c r="X118" s="227"/>
      <c r="Y118" s="216"/>
      <c r="Z118" s="216"/>
      <c r="AA118" s="216"/>
      <c r="AB118" s="216"/>
      <c r="AC118" s="216"/>
      <c r="AD118" s="216"/>
      <c r="AE118" s="347"/>
      <c r="AF118" s="96">
        <f t="shared" si="141"/>
        <v>0</v>
      </c>
      <c r="AG118" s="96">
        <f t="shared" si="144"/>
        <v>0</v>
      </c>
      <c r="AH118" s="96">
        <f t="shared" ref="AH118:AH119" si="147">($T$18*((AF118+AG118))/100)</f>
        <v>0</v>
      </c>
      <c r="AI118" s="96">
        <f>AI117-AH118</f>
        <v>44</v>
      </c>
      <c r="AJ118" s="347"/>
      <c r="AK118" s="96">
        <f t="shared" si="139"/>
        <v>0</v>
      </c>
      <c r="AL118" s="96">
        <f t="shared" si="140"/>
        <v>0</v>
      </c>
      <c r="AM118" s="96">
        <f t="shared" ref="AM118:AM119" si="148">($V$18*((AK118+AL118))/100)</f>
        <v>0</v>
      </c>
      <c r="AN118" s="96">
        <f>AN117-AM118</f>
        <v>64</v>
      </c>
      <c r="AO118" s="216"/>
      <c r="AP118" s="216"/>
      <c r="AQ118" s="218"/>
      <c r="AR118" s="217"/>
      <c r="AS118" s="236"/>
      <c r="AT118" s="236"/>
      <c r="AU118" s="237"/>
      <c r="AV118" s="216"/>
    </row>
    <row r="119" spans="2:48" ht="117.75" customHeight="1" x14ac:dyDescent="0.35">
      <c r="B119" s="434"/>
      <c r="C119" s="234"/>
      <c r="D119" s="244"/>
      <c r="E119" s="217"/>
      <c r="F119" s="217"/>
      <c r="G119" s="217"/>
      <c r="H119" s="217"/>
      <c r="I119" s="215"/>
      <c r="J119" s="215"/>
      <c r="K119" s="215"/>
      <c r="L119" s="215"/>
      <c r="M119" s="214"/>
      <c r="N119" s="215"/>
      <c r="O119" s="216"/>
      <c r="P119" s="216"/>
      <c r="Q119" s="216"/>
      <c r="R119" s="217"/>
      <c r="S119" s="216"/>
      <c r="T119" s="216"/>
      <c r="U119" s="216"/>
      <c r="V119" s="216"/>
      <c r="W119" s="216"/>
      <c r="X119" s="227"/>
      <c r="Y119" s="216"/>
      <c r="Z119" s="216"/>
      <c r="AA119" s="216"/>
      <c r="AB119" s="216"/>
      <c r="AC119" s="216"/>
      <c r="AD119" s="216"/>
      <c r="AE119" s="347"/>
      <c r="AF119" s="96">
        <f t="shared" si="141"/>
        <v>0</v>
      </c>
      <c r="AG119" s="96">
        <f t="shared" si="144"/>
        <v>0</v>
      </c>
      <c r="AH119" s="96">
        <f t="shared" si="147"/>
        <v>0</v>
      </c>
      <c r="AI119" s="96">
        <f>AI118-AH119</f>
        <v>44</v>
      </c>
      <c r="AJ119" s="347"/>
      <c r="AK119" s="96">
        <f t="shared" si="139"/>
        <v>0</v>
      </c>
      <c r="AL119" s="96">
        <f t="shared" si="140"/>
        <v>0</v>
      </c>
      <c r="AM119" s="96">
        <f t="shared" si="148"/>
        <v>0</v>
      </c>
      <c r="AN119" s="96">
        <f>AN118-AM119</f>
        <v>64</v>
      </c>
      <c r="AO119" s="216"/>
      <c r="AP119" s="216"/>
      <c r="AQ119" s="218"/>
      <c r="AR119" s="217"/>
      <c r="AS119" s="236"/>
      <c r="AT119" s="236"/>
      <c r="AU119" s="237"/>
      <c r="AV119" s="216"/>
    </row>
    <row r="120" spans="2:48" s="194" customFormat="1" ht="204.75" customHeight="1" x14ac:dyDescent="0.35">
      <c r="B120" s="435">
        <v>52</v>
      </c>
      <c r="C120" s="210" t="s">
        <v>500</v>
      </c>
      <c r="D120" s="210" t="s">
        <v>501</v>
      </c>
      <c r="E120" s="210" t="s">
        <v>536</v>
      </c>
      <c r="F120" s="210" t="s">
        <v>61</v>
      </c>
      <c r="G120" s="211" t="s">
        <v>537</v>
      </c>
      <c r="H120" s="211" t="s">
        <v>538</v>
      </c>
      <c r="I120" s="211"/>
      <c r="J120" s="211"/>
      <c r="K120" s="211"/>
      <c r="L120" s="211"/>
      <c r="M120" s="212" t="s">
        <v>539</v>
      </c>
      <c r="N120" s="211" t="s">
        <v>540</v>
      </c>
      <c r="O120" s="213" t="s">
        <v>541</v>
      </c>
      <c r="P120" s="210" t="s">
        <v>65</v>
      </c>
      <c r="Q120" s="210" t="s">
        <v>66</v>
      </c>
      <c r="R120" s="210">
        <v>1500</v>
      </c>
      <c r="S120" s="210" t="s">
        <v>398</v>
      </c>
      <c r="T120" s="210">
        <v>80</v>
      </c>
      <c r="U120" s="210" t="s">
        <v>69</v>
      </c>
      <c r="V120" s="210">
        <v>80</v>
      </c>
      <c r="W120" s="216" t="s">
        <v>70</v>
      </c>
      <c r="X120" s="173" t="s">
        <v>542</v>
      </c>
      <c r="Y120" s="173" t="s">
        <v>185</v>
      </c>
      <c r="Z120" s="173" t="s">
        <v>72</v>
      </c>
      <c r="AA120" s="173" t="s">
        <v>73</v>
      </c>
      <c r="AB120" s="173" t="s">
        <v>74</v>
      </c>
      <c r="AC120" s="173" t="s">
        <v>75</v>
      </c>
      <c r="AD120" s="173" t="s">
        <v>76</v>
      </c>
      <c r="AE120" s="210">
        <v>16</v>
      </c>
      <c r="AF120" s="173">
        <v>25</v>
      </c>
      <c r="AG120" s="173">
        <v>15</v>
      </c>
      <c r="AH120" s="173">
        <v>32</v>
      </c>
      <c r="AI120" s="173">
        <v>48</v>
      </c>
      <c r="AJ120" s="210">
        <v>16</v>
      </c>
      <c r="AK120" s="173">
        <v>25</v>
      </c>
      <c r="AL120" s="173">
        <v>15</v>
      </c>
      <c r="AM120" s="173">
        <v>32</v>
      </c>
      <c r="AN120" s="173">
        <v>48</v>
      </c>
      <c r="AO120" s="216" t="s">
        <v>163</v>
      </c>
      <c r="AP120" s="210" t="s">
        <v>166</v>
      </c>
      <c r="AQ120" s="218" t="s">
        <v>489</v>
      </c>
      <c r="AR120" s="217" t="s">
        <v>168</v>
      </c>
      <c r="AS120" s="236"/>
      <c r="AT120" s="236"/>
      <c r="AU120" s="237"/>
      <c r="AV120" s="242"/>
    </row>
    <row r="121" spans="2:48" s="194" customFormat="1" ht="204.75" customHeight="1" x14ac:dyDescent="0.35">
      <c r="B121" s="436"/>
      <c r="C121" s="210"/>
      <c r="D121" s="210"/>
      <c r="E121" s="210"/>
      <c r="F121" s="210"/>
      <c r="G121" s="211"/>
      <c r="H121" s="211"/>
      <c r="I121" s="211"/>
      <c r="J121" s="211"/>
      <c r="K121" s="211"/>
      <c r="L121" s="211"/>
      <c r="M121" s="212"/>
      <c r="N121" s="211"/>
      <c r="O121" s="213"/>
      <c r="P121" s="210"/>
      <c r="Q121" s="210"/>
      <c r="R121" s="210"/>
      <c r="S121" s="210"/>
      <c r="T121" s="210"/>
      <c r="U121" s="210"/>
      <c r="V121" s="210"/>
      <c r="W121" s="216"/>
      <c r="X121" s="173" t="s">
        <v>543</v>
      </c>
      <c r="Y121" s="173" t="s">
        <v>185</v>
      </c>
      <c r="Z121" s="173" t="s">
        <v>72</v>
      </c>
      <c r="AA121" s="173" t="s">
        <v>73</v>
      </c>
      <c r="AB121" s="173" t="s">
        <v>74</v>
      </c>
      <c r="AC121" s="173" t="s">
        <v>75</v>
      </c>
      <c r="AD121" s="173" t="s">
        <v>76</v>
      </c>
      <c r="AE121" s="210"/>
      <c r="AF121" s="173">
        <v>25</v>
      </c>
      <c r="AG121" s="173">
        <v>15</v>
      </c>
      <c r="AH121" s="173">
        <v>32</v>
      </c>
      <c r="AI121" s="173">
        <v>16</v>
      </c>
      <c r="AJ121" s="210"/>
      <c r="AK121" s="173">
        <v>25</v>
      </c>
      <c r="AL121" s="173">
        <v>15</v>
      </c>
      <c r="AM121" s="173">
        <v>32</v>
      </c>
      <c r="AN121" s="173">
        <v>16</v>
      </c>
      <c r="AO121" s="216"/>
      <c r="AP121" s="210"/>
      <c r="AQ121" s="218"/>
      <c r="AR121" s="217"/>
      <c r="AS121" s="236"/>
      <c r="AT121" s="236"/>
      <c r="AU121" s="237"/>
      <c r="AV121" s="242"/>
    </row>
    <row r="122" spans="2:48" s="194" customFormat="1" ht="204.75" customHeight="1" x14ac:dyDescent="0.35">
      <c r="B122" s="172">
        <v>53</v>
      </c>
      <c r="C122" s="173" t="s">
        <v>500</v>
      </c>
      <c r="D122" s="173" t="s">
        <v>501</v>
      </c>
      <c r="E122" s="173" t="s">
        <v>536</v>
      </c>
      <c r="F122" s="173" t="s">
        <v>109</v>
      </c>
      <c r="G122" s="173" t="s">
        <v>544</v>
      </c>
      <c r="H122" s="173" t="s">
        <v>545</v>
      </c>
      <c r="I122" s="174"/>
      <c r="J122" s="174"/>
      <c r="K122" s="174"/>
      <c r="L122" s="174"/>
      <c r="M122" s="175" t="s">
        <v>546</v>
      </c>
      <c r="N122" s="174" t="s">
        <v>540</v>
      </c>
      <c r="O122" s="176" t="s">
        <v>541</v>
      </c>
      <c r="P122" s="173" t="s">
        <v>65</v>
      </c>
      <c r="Q122" s="173" t="s">
        <v>66</v>
      </c>
      <c r="R122" s="173">
        <v>365</v>
      </c>
      <c r="S122" s="173" t="s">
        <v>68</v>
      </c>
      <c r="T122" s="173">
        <v>60</v>
      </c>
      <c r="U122" s="173" t="s">
        <v>114</v>
      </c>
      <c r="V122" s="173">
        <v>40</v>
      </c>
      <c r="W122" s="96" t="s">
        <v>77</v>
      </c>
      <c r="X122" s="99" t="s">
        <v>547</v>
      </c>
      <c r="Y122" s="173" t="s">
        <v>185</v>
      </c>
      <c r="Z122" s="173" t="s">
        <v>72</v>
      </c>
      <c r="AA122" s="173" t="s">
        <v>73</v>
      </c>
      <c r="AB122" s="173" t="s">
        <v>74</v>
      </c>
      <c r="AC122" s="173" t="s">
        <v>75</v>
      </c>
      <c r="AD122" s="173" t="s">
        <v>76</v>
      </c>
      <c r="AE122" s="173">
        <v>28</v>
      </c>
      <c r="AF122" s="173">
        <v>25</v>
      </c>
      <c r="AG122" s="173">
        <v>15</v>
      </c>
      <c r="AH122" s="173">
        <v>32</v>
      </c>
      <c r="AI122" s="173">
        <v>28</v>
      </c>
      <c r="AJ122" s="173">
        <v>8</v>
      </c>
      <c r="AK122" s="173">
        <v>25</v>
      </c>
      <c r="AL122" s="173">
        <v>15</v>
      </c>
      <c r="AM122" s="173">
        <v>32</v>
      </c>
      <c r="AN122" s="173">
        <v>8</v>
      </c>
      <c r="AO122" s="96" t="s">
        <v>163</v>
      </c>
      <c r="AP122" s="173" t="s">
        <v>166</v>
      </c>
      <c r="AQ122" s="173" t="s">
        <v>489</v>
      </c>
      <c r="AR122" s="99" t="s">
        <v>168</v>
      </c>
      <c r="AS122" s="117"/>
      <c r="AT122" s="117"/>
      <c r="AU122" s="98"/>
      <c r="AV122" s="125"/>
    </row>
    <row r="123" spans="2:48" ht="246" customHeight="1" x14ac:dyDescent="0.35">
      <c r="B123" s="434">
        <v>54</v>
      </c>
      <c r="C123" s="216" t="s">
        <v>500</v>
      </c>
      <c r="D123" s="217" t="s">
        <v>548</v>
      </c>
      <c r="E123" s="217" t="s">
        <v>549</v>
      </c>
      <c r="F123" s="217" t="s">
        <v>550</v>
      </c>
      <c r="G123" s="217" t="s">
        <v>551</v>
      </c>
      <c r="H123" s="217" t="s">
        <v>552</v>
      </c>
      <c r="I123" s="215"/>
      <c r="J123" s="215"/>
      <c r="K123" s="215"/>
      <c r="L123" s="215"/>
      <c r="M123" s="214" t="str">
        <f t="shared" ref="M123" si="149">IF(G123&lt;&gt;"",CONCATENATE(F123," ",G123,"",H123),CONCATENATE(I123," ",J123," ",K123," ",L123))</f>
        <v>Posibilidad de pérdida de confidencialidad de los Activos de Información de Expedientes físicos y Sistema Información KACTUS) del Proceso de Gestión de Talento Humano, debido a la falla o ausencia de controles de acceso a la información del Proceso.</v>
      </c>
      <c r="N123" s="215" t="s">
        <v>150</v>
      </c>
      <c r="O123" s="215" t="s">
        <v>553</v>
      </c>
      <c r="P123" s="216" t="s">
        <v>65</v>
      </c>
      <c r="Q123" s="216" t="s">
        <v>66</v>
      </c>
      <c r="R123" s="217">
        <v>365</v>
      </c>
      <c r="S123" s="216" t="s">
        <v>113</v>
      </c>
      <c r="T123" s="216">
        <f t="shared" ref="T123" si="150">IF(S123="Muy alta",100,IF(S123="Alta",80,IF(S123="Media",60,IF(S123="Baja",40,IF(S123="Muy baja",20,IF(S123="Casi Seguro",100,IF(S123="Probable",80,IF(S123="Posible",60,IF(S123="Improbable",40,IF(S123="Rara vez",20,0))))))))))</f>
        <v>40</v>
      </c>
      <c r="U123" s="216" t="s">
        <v>77</v>
      </c>
      <c r="V123" s="216">
        <f t="shared" ref="V123" si="151">IF(U123="Catastrófico",100,IF(U123="Mayor",80,IF(U123="Moderado",60,IF(U123="Menor",40,IF(U123="Leve",20,0)))))</f>
        <v>60</v>
      </c>
      <c r="W123" s="216" t="s">
        <v>77</v>
      </c>
      <c r="X123" s="97" t="s">
        <v>554</v>
      </c>
      <c r="Y123" s="96" t="str">
        <f t="shared" ref="Y123:Y124" si="152">IF(OR(Z123="Preventivo",Z123="Detectivo"),"Probabilidad",IF(Z123="Correctivo","Impacto"," "))</f>
        <v>Probabilidad</v>
      </c>
      <c r="Z123" s="96" t="s">
        <v>72</v>
      </c>
      <c r="AA123" s="96" t="s">
        <v>73</v>
      </c>
      <c r="AB123" s="96" t="s">
        <v>74</v>
      </c>
      <c r="AC123" s="96" t="s">
        <v>75</v>
      </c>
      <c r="AD123" s="96" t="s">
        <v>76</v>
      </c>
      <c r="AE123" s="347">
        <f>AI124</f>
        <v>1.5999999999999996</v>
      </c>
      <c r="AF123" s="96">
        <f t="shared" ref="AF123:AF124" si="153">IF(Z123="Preventivo",25,IF(Z123="Detectivo",15,0))</f>
        <v>25</v>
      </c>
      <c r="AG123" s="96">
        <f t="shared" ref="AG123:AG124" si="154">IF(Z123="Correctivo",0,IF(AA123="Automatizado",25,IF(AA123="Manual",15,0)))</f>
        <v>15</v>
      </c>
      <c r="AH123" s="96">
        <f>($T$9*((AF123+AG123))/100)</f>
        <v>24</v>
      </c>
      <c r="AI123" s="96">
        <f t="shared" ref="AI123" si="155">T123-AH123</f>
        <v>16</v>
      </c>
      <c r="AJ123" s="347">
        <f>AN124</f>
        <v>60</v>
      </c>
      <c r="AK123" s="96">
        <f t="shared" ref="AK123:AK124" si="156">IF(Z123="Correctivo",10,0)</f>
        <v>0</v>
      </c>
      <c r="AL123" s="96">
        <f t="shared" ref="AL123:AL124" si="157">IF(Y123="Probabilidad",0,IF(AA123="Automatizado",25,IF(AA123="Manual",15,0)))</f>
        <v>0</v>
      </c>
      <c r="AM123" s="96">
        <f>($V$9*((AK123+AL123))/100)</f>
        <v>0</v>
      </c>
      <c r="AN123" s="96">
        <f t="shared" ref="AN123" si="158">V123-AM123</f>
        <v>60</v>
      </c>
      <c r="AO123" s="216" t="s">
        <v>77</v>
      </c>
      <c r="AP123" s="216" t="s">
        <v>78</v>
      </c>
      <c r="AQ123" s="216" t="s">
        <v>154</v>
      </c>
      <c r="AR123" s="227" t="s">
        <v>555</v>
      </c>
      <c r="AS123" s="236">
        <v>46024</v>
      </c>
      <c r="AT123" s="236">
        <v>46387</v>
      </c>
      <c r="AU123" s="216" t="s">
        <v>271</v>
      </c>
      <c r="AV123" s="243" t="s">
        <v>228</v>
      </c>
    </row>
    <row r="124" spans="2:48" ht="232.5" customHeight="1" x14ac:dyDescent="0.35">
      <c r="B124" s="434"/>
      <c r="C124" s="216"/>
      <c r="D124" s="217"/>
      <c r="E124" s="217"/>
      <c r="F124" s="217"/>
      <c r="G124" s="217"/>
      <c r="H124" s="217"/>
      <c r="I124" s="215"/>
      <c r="J124" s="215"/>
      <c r="K124" s="215"/>
      <c r="L124" s="215"/>
      <c r="M124" s="214"/>
      <c r="N124" s="215"/>
      <c r="O124" s="215"/>
      <c r="P124" s="216"/>
      <c r="Q124" s="216"/>
      <c r="R124" s="217"/>
      <c r="S124" s="216"/>
      <c r="T124" s="216"/>
      <c r="U124" s="216"/>
      <c r="V124" s="216"/>
      <c r="W124" s="216"/>
      <c r="X124" s="97" t="s">
        <v>556</v>
      </c>
      <c r="Y124" s="96" t="str">
        <f t="shared" si="152"/>
        <v>Probabilidad</v>
      </c>
      <c r="Z124" s="96" t="s">
        <v>72</v>
      </c>
      <c r="AA124" s="96" t="s">
        <v>73</v>
      </c>
      <c r="AB124" s="96" t="s">
        <v>74</v>
      </c>
      <c r="AC124" s="96" t="s">
        <v>75</v>
      </c>
      <c r="AD124" s="96" t="s">
        <v>76</v>
      </c>
      <c r="AE124" s="347"/>
      <c r="AF124" s="96">
        <f t="shared" si="153"/>
        <v>25</v>
      </c>
      <c r="AG124" s="96">
        <f t="shared" si="154"/>
        <v>15</v>
      </c>
      <c r="AH124" s="96">
        <f>($AI$9*((AF124+AG124))/100)</f>
        <v>14.4</v>
      </c>
      <c r="AI124" s="96">
        <f t="shared" ref="AI124" si="159">AI123-AH124</f>
        <v>1.5999999999999996</v>
      </c>
      <c r="AJ124" s="347"/>
      <c r="AK124" s="96">
        <f t="shared" si="156"/>
        <v>0</v>
      </c>
      <c r="AL124" s="96">
        <f t="shared" si="157"/>
        <v>0</v>
      </c>
      <c r="AM124" s="96">
        <f>($AN$9*((AK124+AL124))/100)</f>
        <v>0</v>
      </c>
      <c r="AN124" s="96">
        <f t="shared" ref="AN124" si="160">AN123-AM124</f>
        <v>60</v>
      </c>
      <c r="AO124" s="216"/>
      <c r="AP124" s="216"/>
      <c r="AQ124" s="216"/>
      <c r="AR124" s="227"/>
      <c r="AS124" s="236"/>
      <c r="AT124" s="236"/>
      <c r="AU124" s="216"/>
      <c r="AV124" s="243"/>
    </row>
    <row r="125" spans="2:48" ht="117.75" customHeight="1" x14ac:dyDescent="0.35">
      <c r="B125" s="434">
        <v>55</v>
      </c>
      <c r="C125" s="344" t="s">
        <v>557</v>
      </c>
      <c r="D125" s="244" t="s">
        <v>558</v>
      </c>
      <c r="E125" s="232" t="s">
        <v>559</v>
      </c>
      <c r="F125" s="244" t="s">
        <v>61</v>
      </c>
      <c r="G125" s="232" t="s">
        <v>560</v>
      </c>
      <c r="H125" s="232" t="s">
        <v>561</v>
      </c>
      <c r="I125" s="215"/>
      <c r="J125" s="215"/>
      <c r="K125" s="215"/>
      <c r="L125" s="215"/>
      <c r="M125" s="231" t="s">
        <v>562</v>
      </c>
      <c r="N125" s="231" t="s">
        <v>64</v>
      </c>
      <c r="O125" s="231" t="s">
        <v>174</v>
      </c>
      <c r="P125" s="239" t="s">
        <v>65</v>
      </c>
      <c r="Q125" s="239" t="s">
        <v>66</v>
      </c>
      <c r="R125" s="232">
        <v>12</v>
      </c>
      <c r="S125" s="239" t="s">
        <v>113</v>
      </c>
      <c r="T125" s="239">
        <v>40</v>
      </c>
      <c r="U125" s="239" t="s">
        <v>114</v>
      </c>
      <c r="V125" s="244">
        <v>40</v>
      </c>
      <c r="W125" s="218" t="s">
        <v>77</v>
      </c>
      <c r="X125" s="112" t="s">
        <v>563</v>
      </c>
      <c r="Y125" s="104" t="s">
        <v>185</v>
      </c>
      <c r="Z125" s="104" t="s">
        <v>72</v>
      </c>
      <c r="AA125" s="104" t="s">
        <v>73</v>
      </c>
      <c r="AB125" s="104" t="s">
        <v>74</v>
      </c>
      <c r="AC125" s="104" t="s">
        <v>75</v>
      </c>
      <c r="AD125" s="104" t="s">
        <v>76</v>
      </c>
      <c r="AE125" s="239">
        <v>14.4</v>
      </c>
      <c r="AF125" s="104">
        <v>25</v>
      </c>
      <c r="AG125" s="104">
        <v>15</v>
      </c>
      <c r="AH125" s="104">
        <v>16</v>
      </c>
      <c r="AI125" s="104">
        <v>24</v>
      </c>
      <c r="AJ125" s="239">
        <v>40</v>
      </c>
      <c r="AK125" s="104">
        <v>0</v>
      </c>
      <c r="AL125" s="104">
        <v>0</v>
      </c>
      <c r="AM125" s="104">
        <v>0</v>
      </c>
      <c r="AN125" s="104">
        <v>40</v>
      </c>
      <c r="AO125" s="218" t="s">
        <v>163</v>
      </c>
      <c r="AP125" s="239" t="s">
        <v>78</v>
      </c>
      <c r="AQ125" s="239" t="s">
        <v>79</v>
      </c>
      <c r="AR125" s="247" t="s">
        <v>168</v>
      </c>
      <c r="AS125" s="240">
        <v>46023</v>
      </c>
      <c r="AT125" s="240">
        <v>46387</v>
      </c>
      <c r="AU125" s="241" t="s">
        <v>187</v>
      </c>
      <c r="AV125" s="239" t="s">
        <v>564</v>
      </c>
    </row>
    <row r="126" spans="2:48" ht="117.75" customHeight="1" x14ac:dyDescent="0.35">
      <c r="B126" s="434"/>
      <c r="C126" s="344"/>
      <c r="D126" s="244"/>
      <c r="E126" s="232"/>
      <c r="F126" s="244"/>
      <c r="G126" s="232"/>
      <c r="H126" s="232"/>
      <c r="I126" s="215"/>
      <c r="J126" s="215"/>
      <c r="K126" s="215"/>
      <c r="L126" s="215"/>
      <c r="M126" s="231"/>
      <c r="N126" s="231"/>
      <c r="O126" s="231"/>
      <c r="P126" s="239"/>
      <c r="Q126" s="239"/>
      <c r="R126" s="232"/>
      <c r="S126" s="239"/>
      <c r="T126" s="239"/>
      <c r="U126" s="239"/>
      <c r="V126" s="244"/>
      <c r="W126" s="218"/>
      <c r="X126" s="112" t="s">
        <v>565</v>
      </c>
      <c r="Y126" s="104" t="s">
        <v>185</v>
      </c>
      <c r="Z126" s="104" t="s">
        <v>72</v>
      </c>
      <c r="AA126" s="104" t="s">
        <v>73</v>
      </c>
      <c r="AB126" s="104" t="s">
        <v>74</v>
      </c>
      <c r="AC126" s="104" t="s">
        <v>75</v>
      </c>
      <c r="AD126" s="104" t="s">
        <v>76</v>
      </c>
      <c r="AE126" s="239"/>
      <c r="AF126" s="104">
        <v>25</v>
      </c>
      <c r="AG126" s="104">
        <v>15</v>
      </c>
      <c r="AH126" s="104">
        <v>9.6</v>
      </c>
      <c r="AI126" s="104">
        <v>14.4</v>
      </c>
      <c r="AJ126" s="239"/>
      <c r="AK126" s="104">
        <v>0</v>
      </c>
      <c r="AL126" s="104">
        <v>0</v>
      </c>
      <c r="AM126" s="104">
        <v>0</v>
      </c>
      <c r="AN126" s="104">
        <v>40</v>
      </c>
      <c r="AO126" s="218"/>
      <c r="AP126" s="239"/>
      <c r="AQ126" s="239"/>
      <c r="AR126" s="247"/>
      <c r="AS126" s="241"/>
      <c r="AT126" s="241"/>
      <c r="AU126" s="241"/>
      <c r="AV126" s="239"/>
    </row>
    <row r="127" spans="2:48" ht="258" customHeight="1" x14ac:dyDescent="0.35">
      <c r="B127" s="113">
        <v>56</v>
      </c>
      <c r="C127" s="110" t="s">
        <v>557</v>
      </c>
      <c r="D127" s="111" t="s">
        <v>558</v>
      </c>
      <c r="E127" s="100" t="s">
        <v>566</v>
      </c>
      <c r="F127" s="111" t="s">
        <v>61</v>
      </c>
      <c r="G127" s="100" t="s">
        <v>567</v>
      </c>
      <c r="H127" s="100" t="s">
        <v>568</v>
      </c>
      <c r="I127" s="101"/>
      <c r="J127" s="101"/>
      <c r="K127" s="101"/>
      <c r="L127" s="101"/>
      <c r="M127" s="105" t="s">
        <v>569</v>
      </c>
      <c r="N127" s="105" t="s">
        <v>64</v>
      </c>
      <c r="O127" s="105" t="s">
        <v>174</v>
      </c>
      <c r="P127" s="104" t="s">
        <v>65</v>
      </c>
      <c r="Q127" s="104" t="s">
        <v>66</v>
      </c>
      <c r="R127" s="100">
        <v>5000</v>
      </c>
      <c r="S127" s="104" t="s">
        <v>398</v>
      </c>
      <c r="T127" s="104">
        <v>80</v>
      </c>
      <c r="U127" s="104" t="s">
        <v>69</v>
      </c>
      <c r="V127" s="104">
        <v>80</v>
      </c>
      <c r="W127" s="80" t="s">
        <v>70</v>
      </c>
      <c r="X127" s="112" t="s">
        <v>570</v>
      </c>
      <c r="Y127" s="104" t="s">
        <v>185</v>
      </c>
      <c r="Z127" s="104" t="s">
        <v>94</v>
      </c>
      <c r="AA127" s="104" t="s">
        <v>73</v>
      </c>
      <c r="AB127" s="104" t="s">
        <v>74</v>
      </c>
      <c r="AC127" s="104" t="s">
        <v>75</v>
      </c>
      <c r="AD127" s="104" t="s">
        <v>76</v>
      </c>
      <c r="AE127" s="104">
        <v>56</v>
      </c>
      <c r="AF127" s="104">
        <v>15</v>
      </c>
      <c r="AG127" s="104">
        <v>15</v>
      </c>
      <c r="AH127" s="104">
        <v>24</v>
      </c>
      <c r="AI127" s="104">
        <v>56</v>
      </c>
      <c r="AJ127" s="104">
        <v>80</v>
      </c>
      <c r="AK127" s="104">
        <v>0</v>
      </c>
      <c r="AL127" s="104">
        <v>0</v>
      </c>
      <c r="AM127" s="104">
        <v>0</v>
      </c>
      <c r="AN127" s="104">
        <v>80</v>
      </c>
      <c r="AO127" s="96" t="s">
        <v>70</v>
      </c>
      <c r="AP127" s="104" t="s">
        <v>78</v>
      </c>
      <c r="AQ127" s="104" t="s">
        <v>79</v>
      </c>
      <c r="AR127" s="119" t="s">
        <v>571</v>
      </c>
      <c r="AS127" s="122">
        <v>46023</v>
      </c>
      <c r="AT127" s="122">
        <v>46387</v>
      </c>
      <c r="AU127" s="115" t="s">
        <v>139</v>
      </c>
      <c r="AV127" s="104" t="s">
        <v>572</v>
      </c>
    </row>
    <row r="128" spans="2:48" ht="176.25" customHeight="1" x14ac:dyDescent="0.35">
      <c r="B128" s="434">
        <v>57</v>
      </c>
      <c r="C128" s="344" t="s">
        <v>557</v>
      </c>
      <c r="D128" s="244" t="s">
        <v>558</v>
      </c>
      <c r="E128" s="232" t="s">
        <v>573</v>
      </c>
      <c r="F128" s="244" t="s">
        <v>61</v>
      </c>
      <c r="G128" s="232" t="s">
        <v>574</v>
      </c>
      <c r="H128" s="232" t="s">
        <v>575</v>
      </c>
      <c r="I128" s="215"/>
      <c r="J128" s="215"/>
      <c r="K128" s="215"/>
      <c r="L128" s="215"/>
      <c r="M128" s="231" t="s">
        <v>576</v>
      </c>
      <c r="N128" s="231" t="s">
        <v>64</v>
      </c>
      <c r="O128" s="231" t="s">
        <v>174</v>
      </c>
      <c r="P128" s="239" t="s">
        <v>65</v>
      </c>
      <c r="Q128" s="239" t="s">
        <v>66</v>
      </c>
      <c r="R128" s="232">
        <v>400</v>
      </c>
      <c r="S128" s="239" t="s">
        <v>68</v>
      </c>
      <c r="T128" s="239">
        <v>60</v>
      </c>
      <c r="U128" s="239" t="s">
        <v>114</v>
      </c>
      <c r="V128" s="239">
        <v>40</v>
      </c>
      <c r="W128" s="218" t="s">
        <v>77</v>
      </c>
      <c r="X128" s="112" t="s">
        <v>577</v>
      </c>
      <c r="Y128" s="104" t="s">
        <v>185</v>
      </c>
      <c r="Z128" s="104" t="s">
        <v>94</v>
      </c>
      <c r="AA128" s="104" t="s">
        <v>73</v>
      </c>
      <c r="AB128" s="104" t="s">
        <v>74</v>
      </c>
      <c r="AC128" s="104" t="s">
        <v>75</v>
      </c>
      <c r="AD128" s="104" t="s">
        <v>76</v>
      </c>
      <c r="AE128" s="239">
        <v>17.600000000000001</v>
      </c>
      <c r="AF128" s="104">
        <v>15</v>
      </c>
      <c r="AG128" s="104">
        <v>15</v>
      </c>
      <c r="AH128" s="104">
        <v>18</v>
      </c>
      <c r="AI128" s="104">
        <v>42</v>
      </c>
      <c r="AJ128" s="239">
        <v>40</v>
      </c>
      <c r="AK128" s="104">
        <v>0</v>
      </c>
      <c r="AL128" s="104">
        <v>0</v>
      </c>
      <c r="AM128" s="104">
        <v>0</v>
      </c>
      <c r="AN128" s="104">
        <v>40</v>
      </c>
      <c r="AO128" s="218" t="s">
        <v>163</v>
      </c>
      <c r="AP128" s="239" t="s">
        <v>166</v>
      </c>
      <c r="AQ128" s="239" t="s">
        <v>489</v>
      </c>
      <c r="AR128" s="247" t="s">
        <v>168</v>
      </c>
      <c r="AS128" s="240">
        <v>46023</v>
      </c>
      <c r="AT128" s="240">
        <v>46387</v>
      </c>
      <c r="AU128" s="241" t="s">
        <v>139</v>
      </c>
      <c r="AV128" s="239" t="s">
        <v>578</v>
      </c>
    </row>
    <row r="129" spans="2:48" ht="117.75" customHeight="1" x14ac:dyDescent="0.35">
      <c r="B129" s="434"/>
      <c r="C129" s="344"/>
      <c r="D129" s="244"/>
      <c r="E129" s="232"/>
      <c r="F129" s="244"/>
      <c r="G129" s="232"/>
      <c r="H129" s="232"/>
      <c r="I129" s="215"/>
      <c r="J129" s="215"/>
      <c r="K129" s="215"/>
      <c r="L129" s="215"/>
      <c r="M129" s="231"/>
      <c r="N129" s="231"/>
      <c r="O129" s="231"/>
      <c r="P129" s="239"/>
      <c r="Q129" s="239"/>
      <c r="R129" s="232"/>
      <c r="S129" s="239"/>
      <c r="T129" s="239"/>
      <c r="U129" s="239"/>
      <c r="V129" s="239"/>
      <c r="W129" s="218"/>
      <c r="X129" s="112" t="s">
        <v>579</v>
      </c>
      <c r="Y129" s="104" t="s">
        <v>185</v>
      </c>
      <c r="Z129" s="104" t="s">
        <v>94</v>
      </c>
      <c r="AA129" s="104" t="s">
        <v>73</v>
      </c>
      <c r="AB129" s="104" t="s">
        <v>74</v>
      </c>
      <c r="AC129" s="104" t="s">
        <v>75</v>
      </c>
      <c r="AD129" s="104" t="s">
        <v>76</v>
      </c>
      <c r="AE129" s="239"/>
      <c r="AF129" s="104">
        <v>15</v>
      </c>
      <c r="AG129" s="104">
        <v>15</v>
      </c>
      <c r="AH129" s="104">
        <v>12.6</v>
      </c>
      <c r="AI129" s="104">
        <v>29.4</v>
      </c>
      <c r="AJ129" s="239"/>
      <c r="AK129" s="104">
        <v>0</v>
      </c>
      <c r="AL129" s="104">
        <v>0</v>
      </c>
      <c r="AM129" s="104">
        <v>0</v>
      </c>
      <c r="AN129" s="104">
        <v>40</v>
      </c>
      <c r="AO129" s="218"/>
      <c r="AP129" s="239"/>
      <c r="AQ129" s="239"/>
      <c r="AR129" s="247"/>
      <c r="AS129" s="241"/>
      <c r="AT129" s="241"/>
      <c r="AU129" s="241"/>
      <c r="AV129" s="239"/>
    </row>
    <row r="130" spans="2:48" ht="117.75" customHeight="1" x14ac:dyDescent="0.35">
      <c r="B130" s="434"/>
      <c r="C130" s="344"/>
      <c r="D130" s="244"/>
      <c r="E130" s="232"/>
      <c r="F130" s="244"/>
      <c r="G130" s="232"/>
      <c r="H130" s="232"/>
      <c r="I130" s="215"/>
      <c r="J130" s="215"/>
      <c r="K130" s="215"/>
      <c r="L130" s="215"/>
      <c r="M130" s="231"/>
      <c r="N130" s="231"/>
      <c r="O130" s="231"/>
      <c r="P130" s="239"/>
      <c r="Q130" s="239"/>
      <c r="R130" s="232"/>
      <c r="S130" s="239"/>
      <c r="T130" s="239"/>
      <c r="U130" s="239"/>
      <c r="V130" s="239"/>
      <c r="W130" s="218"/>
      <c r="X130" s="119" t="s">
        <v>580</v>
      </c>
      <c r="Y130" s="104" t="s">
        <v>185</v>
      </c>
      <c r="Z130" s="104" t="s">
        <v>72</v>
      </c>
      <c r="AA130" s="104" t="s">
        <v>73</v>
      </c>
      <c r="AB130" s="104" t="s">
        <v>74</v>
      </c>
      <c r="AC130" s="104" t="s">
        <v>75</v>
      </c>
      <c r="AD130" s="104" t="s">
        <v>76</v>
      </c>
      <c r="AE130" s="239"/>
      <c r="AF130" s="104">
        <v>25</v>
      </c>
      <c r="AG130" s="104">
        <v>15</v>
      </c>
      <c r="AH130" s="104">
        <v>11.76</v>
      </c>
      <c r="AI130" s="104">
        <v>17.64</v>
      </c>
      <c r="AJ130" s="239"/>
      <c r="AK130" s="104">
        <v>0</v>
      </c>
      <c r="AL130" s="104">
        <v>0</v>
      </c>
      <c r="AM130" s="104">
        <v>0</v>
      </c>
      <c r="AN130" s="104">
        <v>40</v>
      </c>
      <c r="AO130" s="218"/>
      <c r="AP130" s="239"/>
      <c r="AQ130" s="239"/>
      <c r="AR130" s="247"/>
      <c r="AS130" s="241"/>
      <c r="AT130" s="241"/>
      <c r="AU130" s="241"/>
      <c r="AV130" s="239"/>
    </row>
    <row r="131" spans="2:48" ht="117.75" customHeight="1" x14ac:dyDescent="0.35">
      <c r="B131" s="434">
        <v>58</v>
      </c>
      <c r="C131" s="344" t="s">
        <v>557</v>
      </c>
      <c r="D131" s="244" t="s">
        <v>558</v>
      </c>
      <c r="E131" s="232" t="s">
        <v>581</v>
      </c>
      <c r="F131" s="244" t="s">
        <v>582</v>
      </c>
      <c r="G131" s="244" t="s">
        <v>583</v>
      </c>
      <c r="H131" s="244" t="s">
        <v>584</v>
      </c>
      <c r="I131" s="215"/>
      <c r="J131" s="215"/>
      <c r="K131" s="215"/>
      <c r="L131" s="215"/>
      <c r="M131" s="231" t="s">
        <v>585</v>
      </c>
      <c r="N131" s="231" t="s">
        <v>586</v>
      </c>
      <c r="O131" s="231" t="s">
        <v>174</v>
      </c>
      <c r="P131" s="239" t="s">
        <v>65</v>
      </c>
      <c r="Q131" s="239" t="s">
        <v>66</v>
      </c>
      <c r="R131" s="232">
        <v>500</v>
      </c>
      <c r="S131" s="239" t="s">
        <v>68</v>
      </c>
      <c r="T131" s="239">
        <v>60</v>
      </c>
      <c r="U131" s="239" t="s">
        <v>69</v>
      </c>
      <c r="V131" s="239">
        <v>80</v>
      </c>
      <c r="W131" s="351" t="s">
        <v>70</v>
      </c>
      <c r="X131" s="119" t="s">
        <v>587</v>
      </c>
      <c r="Y131" s="104" t="s">
        <v>185</v>
      </c>
      <c r="Z131" s="104" t="s">
        <v>72</v>
      </c>
      <c r="AA131" s="104" t="s">
        <v>73</v>
      </c>
      <c r="AB131" s="104" t="s">
        <v>74</v>
      </c>
      <c r="AC131" s="104" t="s">
        <v>75</v>
      </c>
      <c r="AD131" s="104" t="s">
        <v>76</v>
      </c>
      <c r="AE131" s="239">
        <v>13</v>
      </c>
      <c r="AF131" s="104">
        <v>25</v>
      </c>
      <c r="AG131" s="104">
        <v>15</v>
      </c>
      <c r="AH131" s="104">
        <v>24</v>
      </c>
      <c r="AI131" s="104">
        <v>36</v>
      </c>
      <c r="AJ131" s="239">
        <v>80</v>
      </c>
      <c r="AK131" s="104">
        <v>0</v>
      </c>
      <c r="AL131" s="104">
        <v>0</v>
      </c>
      <c r="AM131" s="104">
        <v>0</v>
      </c>
      <c r="AN131" s="104">
        <v>80</v>
      </c>
      <c r="AO131" s="216" t="s">
        <v>70</v>
      </c>
      <c r="AP131" s="239" t="s">
        <v>78</v>
      </c>
      <c r="AQ131" s="239" t="s">
        <v>79</v>
      </c>
      <c r="AR131" s="247" t="s">
        <v>588</v>
      </c>
      <c r="AS131" s="240">
        <v>46023</v>
      </c>
      <c r="AT131" s="240">
        <v>46053</v>
      </c>
      <c r="AU131" s="241" t="s">
        <v>139</v>
      </c>
      <c r="AV131" s="239" t="s">
        <v>589</v>
      </c>
    </row>
    <row r="132" spans="2:48" ht="117.75" customHeight="1" x14ac:dyDescent="0.35">
      <c r="B132" s="434"/>
      <c r="C132" s="344"/>
      <c r="D132" s="244"/>
      <c r="E132" s="232"/>
      <c r="F132" s="244"/>
      <c r="G132" s="244"/>
      <c r="H132" s="244"/>
      <c r="I132" s="215"/>
      <c r="J132" s="215"/>
      <c r="K132" s="215"/>
      <c r="L132" s="215"/>
      <c r="M132" s="231"/>
      <c r="N132" s="231"/>
      <c r="O132" s="231"/>
      <c r="P132" s="239"/>
      <c r="Q132" s="239"/>
      <c r="R132" s="232"/>
      <c r="S132" s="239"/>
      <c r="T132" s="239"/>
      <c r="U132" s="239"/>
      <c r="V132" s="239"/>
      <c r="W132" s="351"/>
      <c r="X132" s="119" t="s">
        <v>590</v>
      </c>
      <c r="Y132" s="104" t="s">
        <v>185</v>
      </c>
      <c r="Z132" s="104" t="s">
        <v>72</v>
      </c>
      <c r="AA132" s="104" t="s">
        <v>73</v>
      </c>
      <c r="AB132" s="104" t="s">
        <v>74</v>
      </c>
      <c r="AC132" s="104" t="s">
        <v>75</v>
      </c>
      <c r="AD132" s="104" t="s">
        <v>76</v>
      </c>
      <c r="AE132" s="239"/>
      <c r="AF132" s="104">
        <v>25</v>
      </c>
      <c r="AG132" s="104">
        <v>15</v>
      </c>
      <c r="AH132" s="104">
        <v>14.4</v>
      </c>
      <c r="AI132" s="104">
        <v>21.6</v>
      </c>
      <c r="AJ132" s="239"/>
      <c r="AK132" s="104">
        <v>0</v>
      </c>
      <c r="AL132" s="104">
        <v>0</v>
      </c>
      <c r="AM132" s="104">
        <v>0</v>
      </c>
      <c r="AN132" s="104">
        <v>80</v>
      </c>
      <c r="AO132" s="216"/>
      <c r="AP132" s="239"/>
      <c r="AQ132" s="239"/>
      <c r="AR132" s="247"/>
      <c r="AS132" s="241"/>
      <c r="AT132" s="241"/>
      <c r="AU132" s="241"/>
      <c r="AV132" s="239"/>
    </row>
    <row r="133" spans="2:48" ht="117.75" customHeight="1" x14ac:dyDescent="0.35">
      <c r="B133" s="434"/>
      <c r="C133" s="344"/>
      <c r="D133" s="244"/>
      <c r="E133" s="232"/>
      <c r="F133" s="244"/>
      <c r="G133" s="244"/>
      <c r="H133" s="244"/>
      <c r="I133" s="215"/>
      <c r="J133" s="215"/>
      <c r="K133" s="215"/>
      <c r="L133" s="215"/>
      <c r="M133" s="231"/>
      <c r="N133" s="231"/>
      <c r="O133" s="231"/>
      <c r="P133" s="239"/>
      <c r="Q133" s="239"/>
      <c r="R133" s="232"/>
      <c r="S133" s="239"/>
      <c r="T133" s="239"/>
      <c r="U133" s="239"/>
      <c r="V133" s="239"/>
      <c r="W133" s="351"/>
      <c r="X133" s="112" t="s">
        <v>591</v>
      </c>
      <c r="Y133" s="104" t="s">
        <v>185</v>
      </c>
      <c r="Z133" s="104" t="s">
        <v>72</v>
      </c>
      <c r="AA133" s="104" t="s">
        <v>73</v>
      </c>
      <c r="AB133" s="104" t="s">
        <v>74</v>
      </c>
      <c r="AC133" s="104" t="s">
        <v>75</v>
      </c>
      <c r="AD133" s="104" t="s">
        <v>76</v>
      </c>
      <c r="AE133" s="239"/>
      <c r="AF133" s="104">
        <v>25</v>
      </c>
      <c r="AG133" s="104">
        <v>15</v>
      </c>
      <c r="AH133" s="104">
        <v>8.64</v>
      </c>
      <c r="AI133" s="104">
        <v>12.96</v>
      </c>
      <c r="AJ133" s="239"/>
      <c r="AK133" s="104">
        <v>0</v>
      </c>
      <c r="AL133" s="104">
        <v>0</v>
      </c>
      <c r="AM133" s="104">
        <v>0</v>
      </c>
      <c r="AN133" s="104">
        <v>80</v>
      </c>
      <c r="AO133" s="216"/>
      <c r="AP133" s="239"/>
      <c r="AQ133" s="239"/>
      <c r="AR133" s="247"/>
      <c r="AS133" s="241"/>
      <c r="AT133" s="241"/>
      <c r="AU133" s="241"/>
      <c r="AV133" s="239"/>
    </row>
    <row r="134" spans="2:48" ht="117.75" customHeight="1" x14ac:dyDescent="0.35">
      <c r="B134" s="434">
        <v>59</v>
      </c>
      <c r="C134" s="239" t="s">
        <v>557</v>
      </c>
      <c r="D134" s="244" t="s">
        <v>558</v>
      </c>
      <c r="E134" s="232" t="s">
        <v>592</v>
      </c>
      <c r="F134" s="244" t="s">
        <v>61</v>
      </c>
      <c r="G134" s="232" t="s">
        <v>593</v>
      </c>
      <c r="H134" s="232" t="s">
        <v>594</v>
      </c>
      <c r="I134" s="421"/>
      <c r="J134" s="421"/>
      <c r="K134" s="421"/>
      <c r="L134" s="421"/>
      <c r="M134" s="231" t="s">
        <v>595</v>
      </c>
      <c r="N134" s="231" t="s">
        <v>64</v>
      </c>
      <c r="O134" s="231" t="s">
        <v>174</v>
      </c>
      <c r="P134" s="239" t="s">
        <v>65</v>
      </c>
      <c r="Q134" s="239" t="s">
        <v>66</v>
      </c>
      <c r="R134" s="232">
        <v>2500</v>
      </c>
      <c r="S134" s="239" t="s">
        <v>398</v>
      </c>
      <c r="T134" s="239">
        <v>80</v>
      </c>
      <c r="U134" s="239" t="s">
        <v>69</v>
      </c>
      <c r="V134" s="239">
        <v>80</v>
      </c>
      <c r="W134" s="351" t="s">
        <v>70</v>
      </c>
      <c r="X134" s="112" t="s">
        <v>596</v>
      </c>
      <c r="Y134" s="104" t="s">
        <v>185</v>
      </c>
      <c r="Z134" s="104" t="s">
        <v>94</v>
      </c>
      <c r="AA134" s="104" t="s">
        <v>73</v>
      </c>
      <c r="AB134" s="104" t="s">
        <v>74</v>
      </c>
      <c r="AC134" s="104" t="s">
        <v>75</v>
      </c>
      <c r="AD134" s="104" t="s">
        <v>76</v>
      </c>
      <c r="AE134" s="239">
        <v>39.200000000000003</v>
      </c>
      <c r="AF134" s="104">
        <v>15</v>
      </c>
      <c r="AG134" s="104">
        <v>15</v>
      </c>
      <c r="AH134" s="104">
        <v>24</v>
      </c>
      <c r="AI134" s="104">
        <v>56</v>
      </c>
      <c r="AJ134" s="239">
        <v>80</v>
      </c>
      <c r="AK134" s="104">
        <v>0</v>
      </c>
      <c r="AL134" s="104">
        <v>0</v>
      </c>
      <c r="AM134" s="104">
        <v>0</v>
      </c>
      <c r="AN134" s="104">
        <v>80</v>
      </c>
      <c r="AO134" s="216" t="s">
        <v>70</v>
      </c>
      <c r="AP134" s="239" t="s">
        <v>78</v>
      </c>
      <c r="AQ134" s="239" t="s">
        <v>79</v>
      </c>
      <c r="AR134" s="247" t="s">
        <v>597</v>
      </c>
      <c r="AS134" s="240">
        <v>46023</v>
      </c>
      <c r="AT134" s="240">
        <v>46387</v>
      </c>
      <c r="AU134" s="241" t="s">
        <v>139</v>
      </c>
      <c r="AV134" s="239" t="s">
        <v>589</v>
      </c>
    </row>
    <row r="135" spans="2:48" ht="204" customHeight="1" x14ac:dyDescent="0.35">
      <c r="B135" s="434"/>
      <c r="C135" s="239"/>
      <c r="D135" s="244"/>
      <c r="E135" s="232"/>
      <c r="F135" s="244"/>
      <c r="G135" s="232"/>
      <c r="H135" s="232"/>
      <c r="I135" s="421"/>
      <c r="J135" s="421"/>
      <c r="K135" s="421"/>
      <c r="L135" s="421"/>
      <c r="M135" s="231"/>
      <c r="N135" s="231"/>
      <c r="O135" s="231"/>
      <c r="P135" s="239"/>
      <c r="Q135" s="239"/>
      <c r="R135" s="232"/>
      <c r="S135" s="239"/>
      <c r="T135" s="239"/>
      <c r="U135" s="239"/>
      <c r="V135" s="239"/>
      <c r="W135" s="351"/>
      <c r="X135" s="112" t="s">
        <v>598</v>
      </c>
      <c r="Y135" s="104" t="s">
        <v>185</v>
      </c>
      <c r="Z135" s="104" t="s">
        <v>94</v>
      </c>
      <c r="AA135" s="104" t="s">
        <v>73</v>
      </c>
      <c r="AB135" s="104" t="s">
        <v>74</v>
      </c>
      <c r="AC135" s="104" t="s">
        <v>75</v>
      </c>
      <c r="AD135" s="104" t="s">
        <v>76</v>
      </c>
      <c r="AE135" s="239"/>
      <c r="AF135" s="104">
        <v>15</v>
      </c>
      <c r="AG135" s="104">
        <v>15</v>
      </c>
      <c r="AH135" s="104">
        <v>16.8</v>
      </c>
      <c r="AI135" s="104">
        <v>39.200000000000003</v>
      </c>
      <c r="AJ135" s="239"/>
      <c r="AK135" s="104">
        <v>0</v>
      </c>
      <c r="AL135" s="104">
        <v>0</v>
      </c>
      <c r="AM135" s="104">
        <v>0</v>
      </c>
      <c r="AN135" s="104">
        <v>80</v>
      </c>
      <c r="AO135" s="216"/>
      <c r="AP135" s="239"/>
      <c r="AQ135" s="239"/>
      <c r="AR135" s="247"/>
      <c r="AS135" s="241"/>
      <c r="AT135" s="241"/>
      <c r="AU135" s="241"/>
      <c r="AV135" s="239"/>
    </row>
    <row r="136" spans="2:48" ht="117.75" customHeight="1" x14ac:dyDescent="0.35">
      <c r="B136" s="434">
        <v>60</v>
      </c>
      <c r="C136" s="239" t="s">
        <v>557</v>
      </c>
      <c r="D136" s="244" t="s">
        <v>558</v>
      </c>
      <c r="E136" s="244" t="s">
        <v>599</v>
      </c>
      <c r="F136" s="244"/>
      <c r="G136" s="244"/>
      <c r="H136" s="244"/>
      <c r="I136" s="231" t="s">
        <v>600</v>
      </c>
      <c r="J136" s="231" t="s">
        <v>601</v>
      </c>
      <c r="K136" s="231" t="s">
        <v>602</v>
      </c>
      <c r="L136" s="231" t="s">
        <v>603</v>
      </c>
      <c r="M136" s="231" t="s">
        <v>604</v>
      </c>
      <c r="N136" s="231" t="s">
        <v>89</v>
      </c>
      <c r="O136" s="231" t="s">
        <v>174</v>
      </c>
      <c r="P136" s="239" t="s">
        <v>90</v>
      </c>
      <c r="Q136" s="239" t="s">
        <v>91</v>
      </c>
      <c r="R136" s="244">
        <v>22000</v>
      </c>
      <c r="S136" s="239" t="s">
        <v>605</v>
      </c>
      <c r="T136" s="239">
        <v>100</v>
      </c>
      <c r="U136" s="239" t="s">
        <v>69</v>
      </c>
      <c r="V136" s="239">
        <v>80</v>
      </c>
      <c r="W136" s="351" t="s">
        <v>70</v>
      </c>
      <c r="X136" s="112" t="s">
        <v>606</v>
      </c>
      <c r="Y136" s="104" t="s">
        <v>185</v>
      </c>
      <c r="Z136" s="104" t="s">
        <v>94</v>
      </c>
      <c r="AA136" s="104" t="s">
        <v>73</v>
      </c>
      <c r="AB136" s="104" t="s">
        <v>74</v>
      </c>
      <c r="AC136" s="104" t="s">
        <v>75</v>
      </c>
      <c r="AD136" s="104" t="s">
        <v>76</v>
      </c>
      <c r="AE136" s="239">
        <v>49</v>
      </c>
      <c r="AF136" s="104">
        <v>15</v>
      </c>
      <c r="AG136" s="104">
        <v>15</v>
      </c>
      <c r="AH136" s="104">
        <v>30</v>
      </c>
      <c r="AI136" s="104">
        <v>70</v>
      </c>
      <c r="AJ136" s="239">
        <v>80</v>
      </c>
      <c r="AK136" s="104">
        <v>0</v>
      </c>
      <c r="AL136" s="104">
        <v>0</v>
      </c>
      <c r="AM136" s="104">
        <v>0</v>
      </c>
      <c r="AN136" s="104">
        <v>80</v>
      </c>
      <c r="AO136" s="216" t="s">
        <v>70</v>
      </c>
      <c r="AP136" s="239" t="s">
        <v>78</v>
      </c>
      <c r="AQ136" s="239" t="s">
        <v>467</v>
      </c>
      <c r="AR136" s="247" t="s">
        <v>607</v>
      </c>
      <c r="AS136" s="240">
        <v>46023</v>
      </c>
      <c r="AT136" s="240">
        <v>46387</v>
      </c>
      <c r="AU136" s="241" t="s">
        <v>139</v>
      </c>
      <c r="AV136" s="239" t="s">
        <v>608</v>
      </c>
    </row>
    <row r="137" spans="2:48" ht="159" customHeight="1" x14ac:dyDescent="0.35">
      <c r="B137" s="434"/>
      <c r="C137" s="239"/>
      <c r="D137" s="244"/>
      <c r="E137" s="244"/>
      <c r="F137" s="244"/>
      <c r="G137" s="244"/>
      <c r="H137" s="244"/>
      <c r="I137" s="231"/>
      <c r="J137" s="231"/>
      <c r="K137" s="231"/>
      <c r="L137" s="231"/>
      <c r="M137" s="231"/>
      <c r="N137" s="231"/>
      <c r="O137" s="231"/>
      <c r="P137" s="239"/>
      <c r="Q137" s="239"/>
      <c r="R137" s="244"/>
      <c r="S137" s="239"/>
      <c r="T137" s="239"/>
      <c r="U137" s="239"/>
      <c r="V137" s="239"/>
      <c r="W137" s="351"/>
      <c r="X137" s="112" t="s">
        <v>609</v>
      </c>
      <c r="Y137" s="104" t="s">
        <v>185</v>
      </c>
      <c r="Z137" s="104" t="s">
        <v>94</v>
      </c>
      <c r="AA137" s="104" t="s">
        <v>73</v>
      </c>
      <c r="AB137" s="104" t="s">
        <v>74</v>
      </c>
      <c r="AC137" s="104" t="s">
        <v>75</v>
      </c>
      <c r="AD137" s="104" t="s">
        <v>76</v>
      </c>
      <c r="AE137" s="239"/>
      <c r="AF137" s="104">
        <v>15</v>
      </c>
      <c r="AG137" s="104">
        <v>15</v>
      </c>
      <c r="AH137" s="104">
        <v>21</v>
      </c>
      <c r="AI137" s="104">
        <v>49</v>
      </c>
      <c r="AJ137" s="239"/>
      <c r="AK137" s="104">
        <v>0</v>
      </c>
      <c r="AL137" s="104">
        <v>0</v>
      </c>
      <c r="AM137" s="104">
        <v>0</v>
      </c>
      <c r="AN137" s="104">
        <v>80</v>
      </c>
      <c r="AO137" s="216"/>
      <c r="AP137" s="239"/>
      <c r="AQ137" s="239"/>
      <c r="AR137" s="247"/>
      <c r="AS137" s="241"/>
      <c r="AT137" s="241"/>
      <c r="AU137" s="241"/>
      <c r="AV137" s="239"/>
    </row>
    <row r="138" spans="2:48" ht="225.75" customHeight="1" x14ac:dyDescent="0.35">
      <c r="B138" s="434">
        <v>61</v>
      </c>
      <c r="C138" s="239" t="s">
        <v>557</v>
      </c>
      <c r="D138" s="244" t="s">
        <v>558</v>
      </c>
      <c r="E138" s="244" t="s">
        <v>610</v>
      </c>
      <c r="F138" s="244" t="s">
        <v>61</v>
      </c>
      <c r="G138" s="232" t="s">
        <v>611</v>
      </c>
      <c r="H138" s="232" t="s">
        <v>612</v>
      </c>
      <c r="I138" s="215"/>
      <c r="J138" s="215"/>
      <c r="K138" s="215"/>
      <c r="L138" s="215"/>
      <c r="M138" s="231" t="s">
        <v>613</v>
      </c>
      <c r="N138" s="231" t="s">
        <v>150</v>
      </c>
      <c r="O138" s="231" t="s">
        <v>614</v>
      </c>
      <c r="P138" s="239" t="s">
        <v>65</v>
      </c>
      <c r="Q138" s="239" t="s">
        <v>66</v>
      </c>
      <c r="R138" s="244">
        <v>3000</v>
      </c>
      <c r="S138" s="239" t="s">
        <v>398</v>
      </c>
      <c r="T138" s="239">
        <v>80</v>
      </c>
      <c r="U138" s="239" t="s">
        <v>114</v>
      </c>
      <c r="V138" s="239">
        <v>40</v>
      </c>
      <c r="W138" s="218" t="s">
        <v>77</v>
      </c>
      <c r="X138" s="112" t="s">
        <v>615</v>
      </c>
      <c r="Y138" s="104" t="s">
        <v>185</v>
      </c>
      <c r="Z138" s="104" t="s">
        <v>72</v>
      </c>
      <c r="AA138" s="104" t="s">
        <v>73</v>
      </c>
      <c r="AB138" s="104" t="s">
        <v>74</v>
      </c>
      <c r="AC138" s="104" t="s">
        <v>75</v>
      </c>
      <c r="AD138" s="104" t="s">
        <v>76</v>
      </c>
      <c r="AE138" s="239">
        <v>28.8</v>
      </c>
      <c r="AF138" s="104">
        <v>25</v>
      </c>
      <c r="AG138" s="104">
        <v>15</v>
      </c>
      <c r="AH138" s="104">
        <v>32</v>
      </c>
      <c r="AI138" s="104">
        <v>48</v>
      </c>
      <c r="AJ138" s="239">
        <v>40</v>
      </c>
      <c r="AK138" s="104">
        <v>0</v>
      </c>
      <c r="AL138" s="104">
        <v>0</v>
      </c>
      <c r="AM138" s="104">
        <v>0</v>
      </c>
      <c r="AN138" s="104">
        <v>40</v>
      </c>
      <c r="AO138" s="413" t="s">
        <v>77</v>
      </c>
      <c r="AP138" s="239" t="s">
        <v>78</v>
      </c>
      <c r="AQ138" s="239" t="s">
        <v>154</v>
      </c>
      <c r="AR138" s="112" t="s">
        <v>616</v>
      </c>
      <c r="AS138" s="122">
        <v>46024</v>
      </c>
      <c r="AT138" s="122">
        <v>46387</v>
      </c>
      <c r="AU138" s="104" t="s">
        <v>139</v>
      </c>
      <c r="AV138" s="123" t="s">
        <v>617</v>
      </c>
    </row>
    <row r="139" spans="2:48" ht="210.75" customHeight="1" x14ac:dyDescent="0.35">
      <c r="B139" s="434"/>
      <c r="C139" s="239"/>
      <c r="D139" s="244"/>
      <c r="E139" s="244"/>
      <c r="F139" s="244"/>
      <c r="G139" s="232"/>
      <c r="H139" s="232"/>
      <c r="I139" s="215"/>
      <c r="J139" s="215"/>
      <c r="K139" s="215"/>
      <c r="L139" s="215"/>
      <c r="M139" s="231"/>
      <c r="N139" s="231"/>
      <c r="O139" s="231"/>
      <c r="P139" s="239"/>
      <c r="Q139" s="239"/>
      <c r="R139" s="244"/>
      <c r="S139" s="239"/>
      <c r="T139" s="239"/>
      <c r="U139" s="239"/>
      <c r="V139" s="239"/>
      <c r="W139" s="218"/>
      <c r="X139" s="112" t="s">
        <v>618</v>
      </c>
      <c r="Y139" s="104" t="s">
        <v>185</v>
      </c>
      <c r="Z139" s="104" t="s">
        <v>72</v>
      </c>
      <c r="AA139" s="104" t="s">
        <v>73</v>
      </c>
      <c r="AB139" s="104" t="s">
        <v>74</v>
      </c>
      <c r="AC139" s="104" t="s">
        <v>75</v>
      </c>
      <c r="AD139" s="104" t="s">
        <v>76</v>
      </c>
      <c r="AE139" s="239"/>
      <c r="AF139" s="104">
        <v>25</v>
      </c>
      <c r="AG139" s="104">
        <v>15</v>
      </c>
      <c r="AH139" s="104">
        <v>19.2</v>
      </c>
      <c r="AI139" s="104">
        <v>28.8</v>
      </c>
      <c r="AJ139" s="239"/>
      <c r="AK139" s="104">
        <v>0</v>
      </c>
      <c r="AL139" s="104">
        <v>0</v>
      </c>
      <c r="AM139" s="104">
        <v>0</v>
      </c>
      <c r="AN139" s="104">
        <v>40</v>
      </c>
      <c r="AO139" s="413"/>
      <c r="AP139" s="239"/>
      <c r="AQ139" s="239"/>
      <c r="AR139" s="112" t="s">
        <v>619</v>
      </c>
      <c r="AS139" s="122">
        <v>46024</v>
      </c>
      <c r="AT139" s="122">
        <v>46387</v>
      </c>
      <c r="AU139" s="104" t="s">
        <v>139</v>
      </c>
      <c r="AV139" s="123" t="s">
        <v>617</v>
      </c>
    </row>
    <row r="140" spans="2:48" ht="117.75" customHeight="1" x14ac:dyDescent="0.35">
      <c r="B140" s="434">
        <v>62</v>
      </c>
      <c r="C140" s="239" t="s">
        <v>557</v>
      </c>
      <c r="D140" s="244" t="s">
        <v>558</v>
      </c>
      <c r="E140" s="244" t="s">
        <v>610</v>
      </c>
      <c r="F140" s="244" t="s">
        <v>219</v>
      </c>
      <c r="G140" s="244" t="s">
        <v>620</v>
      </c>
      <c r="H140" s="244" t="s">
        <v>621</v>
      </c>
      <c r="I140" s="215"/>
      <c r="J140" s="215"/>
      <c r="K140" s="215"/>
      <c r="L140" s="215"/>
      <c r="M140" s="231" t="s">
        <v>622</v>
      </c>
      <c r="N140" s="231" t="s">
        <v>150</v>
      </c>
      <c r="O140" s="231" t="s">
        <v>614</v>
      </c>
      <c r="P140" s="239" t="s">
        <v>65</v>
      </c>
      <c r="Q140" s="239" t="s">
        <v>66</v>
      </c>
      <c r="R140" s="244">
        <v>3000</v>
      </c>
      <c r="S140" s="239" t="s">
        <v>398</v>
      </c>
      <c r="T140" s="239">
        <v>80</v>
      </c>
      <c r="U140" s="239" t="s">
        <v>114</v>
      </c>
      <c r="V140" s="239">
        <v>40</v>
      </c>
      <c r="W140" s="218" t="s">
        <v>77</v>
      </c>
      <c r="X140" s="112" t="s">
        <v>623</v>
      </c>
      <c r="Y140" s="104" t="s">
        <v>185</v>
      </c>
      <c r="Z140" s="104" t="s">
        <v>72</v>
      </c>
      <c r="AA140" s="104" t="s">
        <v>73</v>
      </c>
      <c r="AB140" s="104" t="s">
        <v>74</v>
      </c>
      <c r="AC140" s="104" t="s">
        <v>75</v>
      </c>
      <c r="AD140" s="104" t="s">
        <v>76</v>
      </c>
      <c r="AE140" s="239">
        <v>28.8</v>
      </c>
      <c r="AF140" s="104">
        <v>25</v>
      </c>
      <c r="AG140" s="104">
        <v>15</v>
      </c>
      <c r="AH140" s="104">
        <v>32</v>
      </c>
      <c r="AI140" s="104">
        <v>48</v>
      </c>
      <c r="AJ140" s="239">
        <v>40</v>
      </c>
      <c r="AK140" s="104">
        <v>0</v>
      </c>
      <c r="AL140" s="104">
        <v>0</v>
      </c>
      <c r="AM140" s="104">
        <v>0</v>
      </c>
      <c r="AN140" s="104">
        <v>40</v>
      </c>
      <c r="AO140" s="413" t="s">
        <v>77</v>
      </c>
      <c r="AP140" s="239" t="s">
        <v>78</v>
      </c>
      <c r="AQ140" s="239" t="s">
        <v>167</v>
      </c>
      <c r="AR140" s="247" t="s">
        <v>624</v>
      </c>
      <c r="AS140" s="414">
        <v>46024</v>
      </c>
      <c r="AT140" s="414">
        <v>46387</v>
      </c>
      <c r="AU140" s="239" t="s">
        <v>139</v>
      </c>
      <c r="AV140" s="345" t="s">
        <v>617</v>
      </c>
    </row>
    <row r="141" spans="2:48" ht="154.5" customHeight="1" x14ac:dyDescent="0.35">
      <c r="B141" s="434"/>
      <c r="C141" s="239"/>
      <c r="D141" s="244"/>
      <c r="E141" s="244"/>
      <c r="F141" s="244"/>
      <c r="G141" s="244"/>
      <c r="H141" s="244"/>
      <c r="I141" s="215"/>
      <c r="J141" s="215"/>
      <c r="K141" s="215"/>
      <c r="L141" s="215"/>
      <c r="M141" s="231"/>
      <c r="N141" s="231"/>
      <c r="O141" s="231"/>
      <c r="P141" s="239"/>
      <c r="Q141" s="239"/>
      <c r="R141" s="244"/>
      <c r="S141" s="239"/>
      <c r="T141" s="239"/>
      <c r="U141" s="239"/>
      <c r="V141" s="239"/>
      <c r="W141" s="218"/>
      <c r="X141" s="112" t="s">
        <v>625</v>
      </c>
      <c r="Y141" s="104" t="s">
        <v>185</v>
      </c>
      <c r="Z141" s="104" t="s">
        <v>72</v>
      </c>
      <c r="AA141" s="104" t="s">
        <v>73</v>
      </c>
      <c r="AB141" s="104" t="s">
        <v>158</v>
      </c>
      <c r="AC141" s="104" t="s">
        <v>75</v>
      </c>
      <c r="AD141" s="104" t="s">
        <v>76</v>
      </c>
      <c r="AE141" s="239"/>
      <c r="AF141" s="104">
        <v>25</v>
      </c>
      <c r="AG141" s="104">
        <v>15</v>
      </c>
      <c r="AH141" s="104">
        <v>19.2</v>
      </c>
      <c r="AI141" s="104">
        <v>28.8</v>
      </c>
      <c r="AJ141" s="239"/>
      <c r="AK141" s="104">
        <v>0</v>
      </c>
      <c r="AL141" s="104">
        <v>0</v>
      </c>
      <c r="AM141" s="104">
        <v>0</v>
      </c>
      <c r="AN141" s="104">
        <v>40</v>
      </c>
      <c r="AO141" s="413"/>
      <c r="AP141" s="239"/>
      <c r="AQ141" s="239"/>
      <c r="AR141" s="247"/>
      <c r="AS141" s="239"/>
      <c r="AT141" s="239"/>
      <c r="AU141" s="239"/>
      <c r="AV141" s="345"/>
    </row>
    <row r="142" spans="2:48" ht="158.25" customHeight="1" x14ac:dyDescent="0.35">
      <c r="B142" s="434">
        <v>63</v>
      </c>
      <c r="C142" s="216" t="s">
        <v>626</v>
      </c>
      <c r="D142" s="217" t="s">
        <v>627</v>
      </c>
      <c r="E142" s="225" t="s">
        <v>628</v>
      </c>
      <c r="F142" s="217" t="s">
        <v>109</v>
      </c>
      <c r="G142" s="225" t="s">
        <v>629</v>
      </c>
      <c r="H142" s="225" t="s">
        <v>630</v>
      </c>
      <c r="I142" s="215"/>
      <c r="J142" s="215"/>
      <c r="K142" s="215"/>
      <c r="L142" s="215"/>
      <c r="M142" s="214" t="str">
        <f>IF(G142&lt;&gt;"",CONCATENATE(F142," ",G142," ",H142),CONCATENATE(I142," ",J142," ",K142," ",L142))</f>
        <v>Posibilidad de pérdida reputacional por la imposibilidad de gestionar solicitudes de información realizadas por el cliente interno y externo, debido a que Las entidades limitan el intercambio de información bajo argumentos políticos legales, voluntades personales o de desconocimiento, las fuentes de información dispuestas en la RNI no cubren las necesidades y requerimientos que permitan generar los insumos solicitados, se presenta demora en los procesos de contratación que afecta la continuidad de los procesos debido a que el personal de planta no alcanza a cubrir la demanda de solicitudes recibidas.</v>
      </c>
      <c r="N142" s="215" t="s">
        <v>64</v>
      </c>
      <c r="O142" s="215" t="s">
        <v>174</v>
      </c>
      <c r="P142" s="216" t="s">
        <v>65</v>
      </c>
      <c r="Q142" s="216" t="s">
        <v>66</v>
      </c>
      <c r="R142" s="217">
        <v>126411</v>
      </c>
      <c r="S142" s="216" t="s">
        <v>376</v>
      </c>
      <c r="T142" s="216">
        <f>IF(S142="Muy alta",100,IF(S142="Alta",80,IF(S142="Media",60,IF(S142="Baja",40,IF(S142="Muy baja",20,IF(S142="Casi Seguro",100,IF(S142="Probable",80,IF(S142="Posible",60,IF(S142="Improbable",40,IF(S142="Rara vez",20,0))))))))))</f>
        <v>100</v>
      </c>
      <c r="U142" s="216" t="s">
        <v>134</v>
      </c>
      <c r="V142" s="216">
        <v>100</v>
      </c>
      <c r="W142" s="216" t="s">
        <v>135</v>
      </c>
      <c r="X142" s="65" t="s">
        <v>631</v>
      </c>
      <c r="Y142" s="58" t="str">
        <f t="shared" si="121"/>
        <v>Probabilidad</v>
      </c>
      <c r="Z142" s="96" t="s">
        <v>72</v>
      </c>
      <c r="AA142" s="96" t="s">
        <v>73</v>
      </c>
      <c r="AB142" s="96" t="s">
        <v>74</v>
      </c>
      <c r="AC142" s="96" t="s">
        <v>75</v>
      </c>
      <c r="AD142" s="96" t="s">
        <v>76</v>
      </c>
      <c r="AE142" s="347">
        <f>AI144</f>
        <v>47.2</v>
      </c>
      <c r="AF142" s="96">
        <f>IF(Z142="Preventivo",25,IF(Z142="Detectivo",15,0))</f>
        <v>25</v>
      </c>
      <c r="AG142" s="96">
        <f>IF(Z142="Correctivo",0,IF(AA142="Automatizado",25,IF(AA142="Manual",15,0)))</f>
        <v>15</v>
      </c>
      <c r="AH142" s="96">
        <f>($T$9*((AF142+AG142))/100)</f>
        <v>24</v>
      </c>
      <c r="AI142" s="96">
        <f>T142-AH142</f>
        <v>76</v>
      </c>
      <c r="AJ142" s="359">
        <f>AN144</f>
        <v>100</v>
      </c>
      <c r="AK142" s="96">
        <f>IF(Z142="Correctivo",10,0)</f>
        <v>0</v>
      </c>
      <c r="AL142" s="96">
        <f>IF(Y142="Probabilidad",0,IF(AA142="Automatizado",25,IF(AA142="Manual",15,0)))</f>
        <v>0</v>
      </c>
      <c r="AM142" s="96">
        <f>($V$9*((AK142+AL142))/100)</f>
        <v>0</v>
      </c>
      <c r="AN142" s="96">
        <f>V142-AM142</f>
        <v>100</v>
      </c>
      <c r="AO142" s="216" t="s">
        <v>70</v>
      </c>
      <c r="AP142" s="216" t="s">
        <v>78</v>
      </c>
      <c r="AQ142" s="218" t="s">
        <v>632</v>
      </c>
      <c r="AR142" s="97" t="s">
        <v>633</v>
      </c>
      <c r="AS142" s="118">
        <v>46054</v>
      </c>
      <c r="AT142" s="118">
        <v>46387</v>
      </c>
      <c r="AU142" s="118">
        <v>46203</v>
      </c>
      <c r="AV142" s="96" t="s">
        <v>634</v>
      </c>
    </row>
    <row r="143" spans="2:48" ht="58" x14ac:dyDescent="0.35">
      <c r="B143" s="434"/>
      <c r="C143" s="216"/>
      <c r="D143" s="217"/>
      <c r="E143" s="225"/>
      <c r="F143" s="217"/>
      <c r="G143" s="225"/>
      <c r="H143" s="225"/>
      <c r="I143" s="215"/>
      <c r="J143" s="215"/>
      <c r="K143" s="215"/>
      <c r="L143" s="215"/>
      <c r="M143" s="214"/>
      <c r="N143" s="215"/>
      <c r="O143" s="215"/>
      <c r="P143" s="216"/>
      <c r="Q143" s="216"/>
      <c r="R143" s="217"/>
      <c r="S143" s="216"/>
      <c r="T143" s="216"/>
      <c r="U143" s="216"/>
      <c r="V143" s="216"/>
      <c r="W143" s="216"/>
      <c r="X143" s="65" t="s">
        <v>635</v>
      </c>
      <c r="Y143" s="58" t="str">
        <f t="shared" si="121"/>
        <v>Probabilidad</v>
      </c>
      <c r="Z143" s="96" t="s">
        <v>72</v>
      </c>
      <c r="AA143" s="96" t="s">
        <v>73</v>
      </c>
      <c r="AB143" s="96" t="s">
        <v>74</v>
      </c>
      <c r="AC143" s="96" t="s">
        <v>75</v>
      </c>
      <c r="AD143" s="96" t="s">
        <v>76</v>
      </c>
      <c r="AE143" s="347"/>
      <c r="AF143" s="96">
        <f t="shared" ref="AF143:AF150" si="161">IF(Z143="Preventivo",25,IF(Z143="Detectivo",15,0))</f>
        <v>25</v>
      </c>
      <c r="AG143" s="96">
        <f t="shared" ref="AG143:AG150" si="162">IF(Z143="Correctivo",0,IF(AA143="Automatizado",25,IF(AA143="Manual",15,0)))</f>
        <v>15</v>
      </c>
      <c r="AH143" s="96">
        <f>($AI$9*((AF143+AG143))/100)</f>
        <v>14.4</v>
      </c>
      <c r="AI143" s="96">
        <f>AI142-AH143</f>
        <v>61.6</v>
      </c>
      <c r="AJ143" s="359"/>
      <c r="AK143" s="96">
        <f t="shared" ref="AK143:AK150" si="163">IF(Z143="Correctivo",10,0)</f>
        <v>0</v>
      </c>
      <c r="AL143" s="96">
        <f t="shared" ref="AL143:AL150" si="164">IF(Y143="Probabilidad",0,IF(AA143="Automatizado",25,IF(AA143="Manual",15,0)))</f>
        <v>0</v>
      </c>
      <c r="AM143" s="96">
        <f>($AN$9*((AK143+AL143))/100)</f>
        <v>0</v>
      </c>
      <c r="AN143" s="96">
        <f>AN142-AM143</f>
        <v>100</v>
      </c>
      <c r="AO143" s="216"/>
      <c r="AP143" s="216"/>
      <c r="AQ143" s="218"/>
      <c r="AR143" s="227" t="s">
        <v>636</v>
      </c>
      <c r="AS143" s="238">
        <v>46054</v>
      </c>
      <c r="AT143" s="238">
        <v>46387</v>
      </c>
      <c r="AU143" s="238">
        <v>46203</v>
      </c>
      <c r="AV143" s="237" t="s">
        <v>637</v>
      </c>
    </row>
    <row r="144" spans="2:48" ht="148.5" customHeight="1" x14ac:dyDescent="0.35">
      <c r="B144" s="434"/>
      <c r="C144" s="216"/>
      <c r="D144" s="217"/>
      <c r="E144" s="225"/>
      <c r="F144" s="217"/>
      <c r="G144" s="225"/>
      <c r="H144" s="225"/>
      <c r="I144" s="215"/>
      <c r="J144" s="215"/>
      <c r="K144" s="215"/>
      <c r="L144" s="215"/>
      <c r="M144" s="214"/>
      <c r="N144" s="215"/>
      <c r="O144" s="215"/>
      <c r="P144" s="216"/>
      <c r="Q144" s="216"/>
      <c r="R144" s="217"/>
      <c r="S144" s="216"/>
      <c r="T144" s="216"/>
      <c r="U144" s="216"/>
      <c r="V144" s="216"/>
      <c r="W144" s="216"/>
      <c r="X144" s="66" t="s">
        <v>638</v>
      </c>
      <c r="Y144" s="58" t="str">
        <f t="shared" si="121"/>
        <v>Probabilidad</v>
      </c>
      <c r="Z144" s="96" t="s">
        <v>72</v>
      </c>
      <c r="AA144" s="96" t="s">
        <v>73</v>
      </c>
      <c r="AB144" s="96" t="s">
        <v>74</v>
      </c>
      <c r="AC144" s="96" t="s">
        <v>75</v>
      </c>
      <c r="AD144" s="96" t="s">
        <v>76</v>
      </c>
      <c r="AE144" s="347"/>
      <c r="AF144" s="96">
        <f t="shared" si="161"/>
        <v>25</v>
      </c>
      <c r="AG144" s="96">
        <f t="shared" si="162"/>
        <v>15</v>
      </c>
      <c r="AH144" s="96">
        <f>($AI$10*((AF144+AG144))/100)</f>
        <v>14.4</v>
      </c>
      <c r="AI144" s="96">
        <f>AI143-AH144</f>
        <v>47.2</v>
      </c>
      <c r="AJ144" s="359"/>
      <c r="AK144" s="96">
        <f t="shared" si="163"/>
        <v>0</v>
      </c>
      <c r="AL144" s="96">
        <f t="shared" si="164"/>
        <v>0</v>
      </c>
      <c r="AM144" s="96">
        <f>($AN$10*((AK144+AL144))/100)</f>
        <v>0</v>
      </c>
      <c r="AN144" s="96">
        <f>AN143-AM144</f>
        <v>100</v>
      </c>
      <c r="AO144" s="216"/>
      <c r="AP144" s="216"/>
      <c r="AQ144" s="218"/>
      <c r="AR144" s="227"/>
      <c r="AS144" s="238"/>
      <c r="AT144" s="238"/>
      <c r="AU144" s="238"/>
      <c r="AV144" s="237"/>
    </row>
    <row r="145" spans="2:48" ht="114.75" customHeight="1" x14ac:dyDescent="0.35">
      <c r="B145" s="434">
        <v>64</v>
      </c>
      <c r="C145" s="216" t="s">
        <v>626</v>
      </c>
      <c r="D145" s="217" t="s">
        <v>627</v>
      </c>
      <c r="E145" s="225" t="s">
        <v>628</v>
      </c>
      <c r="F145" s="217"/>
      <c r="G145" s="232"/>
      <c r="H145" s="232"/>
      <c r="I145" s="215" t="s">
        <v>639</v>
      </c>
      <c r="J145" s="215" t="s">
        <v>640</v>
      </c>
      <c r="K145" s="215" t="s">
        <v>641</v>
      </c>
      <c r="L145" s="215" t="s">
        <v>642</v>
      </c>
      <c r="M145" s="214" t="str">
        <f t="shared" ref="M145" si="165">IF(G145&lt;&gt;"",CONCATENATE(F145," ",G145),CONCATENATE(I145," ",J145," ",K145," ",L145))</f>
        <v>Posibilidad de perdida reputacional por parte del personal de la SRNI por el uso indebido de la información dispuesta para obtener un beneficio personal o para un tercero</v>
      </c>
      <c r="N145" s="215" t="s">
        <v>89</v>
      </c>
      <c r="O145" s="215" t="s">
        <v>174</v>
      </c>
      <c r="P145" s="216" t="s">
        <v>90</v>
      </c>
      <c r="Q145" s="216" t="s">
        <v>91</v>
      </c>
      <c r="R145" s="217" t="s">
        <v>643</v>
      </c>
      <c r="S145" s="216" t="s">
        <v>92</v>
      </c>
      <c r="T145" s="216">
        <f t="shared" ref="T145" si="166">IF(S145="Muy alta",100,IF(S145="Alta",80,IF(S145="Media",60,IF(S145="Baja",40,IF(S145="Muy baja",20,IF(S145="Casi Seguro",100,IF(S145="Probable",80,IF(S145="Posible",60,IF(S145="Improbable",40,IF(S145="Rara vez",20,0))))))))))</f>
        <v>60</v>
      </c>
      <c r="U145" s="216" t="s">
        <v>134</v>
      </c>
      <c r="V145" s="216">
        <f t="shared" ref="V145" si="167">IF(U145="Catastrófico",100,IF(U145="Mayor",80,IF(U145="Moderado",60,IF(U145="Menor",40,IF(U145="Leve",20,0)))))</f>
        <v>100</v>
      </c>
      <c r="W145" s="216" t="s">
        <v>135</v>
      </c>
      <c r="X145" s="74" t="s">
        <v>644</v>
      </c>
      <c r="Y145" s="96" t="str">
        <f t="shared" si="121"/>
        <v>Impacto</v>
      </c>
      <c r="Z145" s="96" t="s">
        <v>84</v>
      </c>
      <c r="AA145" s="96" t="s">
        <v>73</v>
      </c>
      <c r="AB145" s="96" t="s">
        <v>74</v>
      </c>
      <c r="AC145" s="96" t="s">
        <v>75</v>
      </c>
      <c r="AD145" s="96" t="s">
        <v>76</v>
      </c>
      <c r="AE145" s="347">
        <f>AI148</f>
        <v>37.32</v>
      </c>
      <c r="AF145" s="96">
        <f t="shared" si="161"/>
        <v>0</v>
      </c>
      <c r="AG145" s="96">
        <f t="shared" si="162"/>
        <v>0</v>
      </c>
      <c r="AH145" s="96">
        <f>($T$12*((AF145+AG145))/100)</f>
        <v>0</v>
      </c>
      <c r="AI145" s="96">
        <f>T145-AH145</f>
        <v>60</v>
      </c>
      <c r="AJ145" s="347">
        <f>AN148</f>
        <v>100</v>
      </c>
      <c r="AK145" s="96">
        <f t="shared" si="163"/>
        <v>10</v>
      </c>
      <c r="AL145" s="96">
        <f t="shared" si="164"/>
        <v>15</v>
      </c>
      <c r="AM145" s="96">
        <f>($V$12*((AK145+AL145))/100)</f>
        <v>0</v>
      </c>
      <c r="AN145" s="96">
        <f>V145-AM145</f>
        <v>100</v>
      </c>
      <c r="AO145" s="216" t="s">
        <v>70</v>
      </c>
      <c r="AP145" s="216" t="s">
        <v>78</v>
      </c>
      <c r="AQ145" s="216" t="s">
        <v>632</v>
      </c>
      <c r="AR145" s="217" t="s">
        <v>645</v>
      </c>
      <c r="AS145" s="236">
        <v>46082</v>
      </c>
      <c r="AT145" s="236">
        <v>46387</v>
      </c>
      <c r="AU145" s="237" t="s">
        <v>81</v>
      </c>
      <c r="AV145" s="216" t="s">
        <v>646</v>
      </c>
    </row>
    <row r="146" spans="2:48" ht="138.75" customHeight="1" x14ac:dyDescent="0.35">
      <c r="B146" s="434"/>
      <c r="C146" s="216"/>
      <c r="D146" s="217"/>
      <c r="E146" s="225"/>
      <c r="F146" s="217"/>
      <c r="G146" s="232"/>
      <c r="H146" s="232"/>
      <c r="I146" s="215"/>
      <c r="J146" s="215"/>
      <c r="K146" s="215"/>
      <c r="L146" s="215"/>
      <c r="M146" s="214"/>
      <c r="N146" s="215"/>
      <c r="O146" s="215"/>
      <c r="P146" s="216"/>
      <c r="Q146" s="216"/>
      <c r="R146" s="217"/>
      <c r="S146" s="216"/>
      <c r="T146" s="216"/>
      <c r="U146" s="216"/>
      <c r="V146" s="216"/>
      <c r="W146" s="216"/>
      <c r="X146" s="74" t="s">
        <v>647</v>
      </c>
      <c r="Y146" s="96" t="str">
        <f t="shared" si="121"/>
        <v>Probabilidad</v>
      </c>
      <c r="Z146" s="96" t="s">
        <v>94</v>
      </c>
      <c r="AA146" s="96" t="s">
        <v>73</v>
      </c>
      <c r="AB146" s="96" t="s">
        <v>74</v>
      </c>
      <c r="AC146" s="96" t="s">
        <v>75</v>
      </c>
      <c r="AD146" s="96" t="s">
        <v>76</v>
      </c>
      <c r="AE146" s="347"/>
      <c r="AF146" s="96">
        <f t="shared" si="161"/>
        <v>15</v>
      </c>
      <c r="AG146" s="96">
        <f t="shared" si="162"/>
        <v>15</v>
      </c>
      <c r="AH146" s="96">
        <f>($T$12*((AF146+AG146))/100)</f>
        <v>0</v>
      </c>
      <c r="AI146" s="96">
        <f>AI145-AH146</f>
        <v>60</v>
      </c>
      <c r="AJ146" s="347"/>
      <c r="AK146" s="96">
        <f t="shared" si="163"/>
        <v>0</v>
      </c>
      <c r="AL146" s="96">
        <f t="shared" si="164"/>
        <v>0</v>
      </c>
      <c r="AM146" s="96">
        <f>($V$12*((AK146+AL146))/100)</f>
        <v>0</v>
      </c>
      <c r="AN146" s="96">
        <f>AN145-AM146</f>
        <v>100</v>
      </c>
      <c r="AO146" s="216"/>
      <c r="AP146" s="216"/>
      <c r="AQ146" s="216"/>
      <c r="AR146" s="217"/>
      <c r="AS146" s="236"/>
      <c r="AT146" s="236"/>
      <c r="AU146" s="237"/>
      <c r="AV146" s="216"/>
    </row>
    <row r="147" spans="2:48" ht="166.5" customHeight="1" x14ac:dyDescent="0.35">
      <c r="B147" s="434"/>
      <c r="C147" s="216"/>
      <c r="D147" s="217"/>
      <c r="E147" s="225"/>
      <c r="F147" s="217"/>
      <c r="G147" s="232"/>
      <c r="H147" s="232"/>
      <c r="I147" s="215"/>
      <c r="J147" s="215"/>
      <c r="K147" s="215"/>
      <c r="L147" s="215"/>
      <c r="M147" s="214"/>
      <c r="N147" s="215"/>
      <c r="O147" s="215"/>
      <c r="P147" s="216"/>
      <c r="Q147" s="216"/>
      <c r="R147" s="217"/>
      <c r="S147" s="216"/>
      <c r="T147" s="216"/>
      <c r="U147" s="216"/>
      <c r="V147" s="216"/>
      <c r="W147" s="216"/>
      <c r="X147" s="74" t="s">
        <v>648</v>
      </c>
      <c r="Y147" s="96" t="str">
        <f t="shared" si="121"/>
        <v>Probabilidad</v>
      </c>
      <c r="Z147" s="96" t="s">
        <v>72</v>
      </c>
      <c r="AA147" s="96" t="s">
        <v>73</v>
      </c>
      <c r="AB147" s="96" t="s">
        <v>74</v>
      </c>
      <c r="AC147" s="96" t="s">
        <v>75</v>
      </c>
      <c r="AD147" s="96" t="s">
        <v>76</v>
      </c>
      <c r="AE147" s="347"/>
      <c r="AF147" s="96">
        <f t="shared" si="161"/>
        <v>25</v>
      </c>
      <c r="AG147" s="96">
        <f t="shared" si="162"/>
        <v>15</v>
      </c>
      <c r="AH147" s="96">
        <f>($AI$12*((AF147+AG147))/100)</f>
        <v>10.08</v>
      </c>
      <c r="AI147" s="96">
        <f>AI146-AH147</f>
        <v>49.92</v>
      </c>
      <c r="AJ147" s="347"/>
      <c r="AK147" s="96">
        <f t="shared" si="163"/>
        <v>0</v>
      </c>
      <c r="AL147" s="96">
        <f t="shared" si="164"/>
        <v>0</v>
      </c>
      <c r="AM147" s="96">
        <f>($AN$12*((AK147+AL147))/100)</f>
        <v>0</v>
      </c>
      <c r="AN147" s="96">
        <f>AN146-AM147</f>
        <v>100</v>
      </c>
      <c r="AO147" s="216"/>
      <c r="AP147" s="216"/>
      <c r="AQ147" s="216"/>
      <c r="AR147" s="217"/>
      <c r="AS147" s="236"/>
      <c r="AT147" s="236"/>
      <c r="AU147" s="237"/>
      <c r="AV147" s="216"/>
    </row>
    <row r="148" spans="2:48" ht="237.75" customHeight="1" x14ac:dyDescent="0.35">
      <c r="B148" s="434"/>
      <c r="C148" s="216"/>
      <c r="D148" s="217"/>
      <c r="E148" s="225"/>
      <c r="F148" s="217"/>
      <c r="G148" s="232"/>
      <c r="H148" s="232"/>
      <c r="I148" s="215"/>
      <c r="J148" s="215"/>
      <c r="K148" s="215"/>
      <c r="L148" s="215"/>
      <c r="M148" s="214"/>
      <c r="N148" s="215"/>
      <c r="O148" s="215"/>
      <c r="P148" s="216"/>
      <c r="Q148" s="216"/>
      <c r="R148" s="217"/>
      <c r="S148" s="216"/>
      <c r="T148" s="216"/>
      <c r="U148" s="216"/>
      <c r="V148" s="216"/>
      <c r="W148" s="216"/>
      <c r="X148" s="74" t="s">
        <v>649</v>
      </c>
      <c r="Y148" s="96" t="str">
        <f t="shared" si="121"/>
        <v>Probabilidad</v>
      </c>
      <c r="Z148" s="96" t="s">
        <v>72</v>
      </c>
      <c r="AA148" s="96" t="s">
        <v>165</v>
      </c>
      <c r="AB148" s="96" t="s">
        <v>74</v>
      </c>
      <c r="AC148" s="96" t="s">
        <v>75</v>
      </c>
      <c r="AD148" s="96" t="s">
        <v>76</v>
      </c>
      <c r="AE148" s="347"/>
      <c r="AF148" s="96">
        <f t="shared" si="161"/>
        <v>25</v>
      </c>
      <c r="AG148" s="96">
        <f t="shared" si="162"/>
        <v>25</v>
      </c>
      <c r="AH148" s="96">
        <f>($AI$14*((AF148+AG148))/100)</f>
        <v>12.6</v>
      </c>
      <c r="AI148" s="96">
        <f>AI147-AH148</f>
        <v>37.32</v>
      </c>
      <c r="AJ148" s="347"/>
      <c r="AK148" s="96">
        <f t="shared" si="163"/>
        <v>0</v>
      </c>
      <c r="AL148" s="96">
        <f t="shared" si="164"/>
        <v>0</v>
      </c>
      <c r="AM148" s="96">
        <f>($AN$14*((AK148+AL148))/100)</f>
        <v>0</v>
      </c>
      <c r="AN148" s="96">
        <f>AN147-AM148</f>
        <v>100</v>
      </c>
      <c r="AO148" s="216"/>
      <c r="AP148" s="216"/>
      <c r="AQ148" s="216"/>
      <c r="AR148" s="217"/>
      <c r="AS148" s="236"/>
      <c r="AT148" s="236"/>
      <c r="AU148" s="237"/>
      <c r="AV148" s="216"/>
    </row>
    <row r="149" spans="2:48" ht="162.75" customHeight="1" x14ac:dyDescent="0.35">
      <c r="B149" s="434">
        <v>65</v>
      </c>
      <c r="C149" s="216" t="s">
        <v>626</v>
      </c>
      <c r="D149" s="217" t="s">
        <v>627</v>
      </c>
      <c r="E149" s="217" t="s">
        <v>650</v>
      </c>
      <c r="F149" s="217" t="s">
        <v>61</v>
      </c>
      <c r="G149" s="232" t="s">
        <v>651</v>
      </c>
      <c r="H149" s="232" t="s">
        <v>652</v>
      </c>
      <c r="I149" s="215"/>
      <c r="J149" s="215"/>
      <c r="K149" s="215"/>
      <c r="L149" s="215"/>
      <c r="M149" s="214" t="str">
        <f>IF(G149&lt;&gt;"",CONCATENATE(F149," ",G149," ",H149),CONCATENATE(I149," ",J149," ",K149," ",L149))</f>
        <v>Posibilidad de pérdida económica y reputacional del cliente interno (Unidad) y/o de las  partes interesadas que este atiende por el Incumplimiento en la entrega y/o adquisición de desarrollo de sistemas de información, Falta y/o cambio de personal técnico o administrativo; Desatención de los lineamientos del procedimiento formalizado por la OTI; Requerimientos funcionales extensos que deben ser fragmentados para entregas por fases, presentando una brecha entre la expectativa del usuario y la capacidad real de recursos; Solicitudes de cambios, ajustes y/o mejoras que implican ampliar la fecha comprometida de entrega; Resistencia al cambio por parte del usuario final a la implementación de nuevas versiones o nuevos sistemas de información; Falta de documentación de las aplicaciones entregadas a la OTI y las que están en proceso de desarrollo y/o implementación.</v>
      </c>
      <c r="N149" s="215" t="s">
        <v>64</v>
      </c>
      <c r="O149" s="215" t="s">
        <v>174</v>
      </c>
      <c r="P149" s="216" t="s">
        <v>65</v>
      </c>
      <c r="Q149" s="216" t="s">
        <v>66</v>
      </c>
      <c r="R149" s="217">
        <v>12</v>
      </c>
      <c r="S149" s="216" t="s">
        <v>162</v>
      </c>
      <c r="T149" s="216">
        <f t="shared" ref="T149" si="168">IF(S149="Muy alta",100,IF(S149="Alta",80,IF(S149="Media",60,IF(S149="Baja",40,IF(S149="Muy baja",20,IF(S149="Casi Seguro",100,IF(S149="Probable",80,IF(S149="Posible",60,IF(S149="Improbable",40,IF(S149="Rara vez",20,0))))))))))</f>
        <v>20</v>
      </c>
      <c r="U149" s="216" t="s">
        <v>114</v>
      </c>
      <c r="V149" s="216">
        <f t="shared" ref="V149" si="169">IF(U149="Catastrófico",100,IF(U149="Mayor",80,IF(U149="Moderado",60,IF(U149="Menor",40,IF(U149="Leve",20,0)))))</f>
        <v>40</v>
      </c>
      <c r="W149" s="216" t="s">
        <v>77</v>
      </c>
      <c r="X149" s="74" t="s">
        <v>653</v>
      </c>
      <c r="Y149" s="96" t="str">
        <f t="shared" si="121"/>
        <v>Probabilidad</v>
      </c>
      <c r="Z149" s="96" t="s">
        <v>94</v>
      </c>
      <c r="AA149" s="96" t="s">
        <v>165</v>
      </c>
      <c r="AB149" s="96" t="s">
        <v>74</v>
      </c>
      <c r="AC149" s="96" t="s">
        <v>75</v>
      </c>
      <c r="AD149" s="96" t="s">
        <v>76</v>
      </c>
      <c r="AE149" s="347">
        <f>AI151</f>
        <v>0</v>
      </c>
      <c r="AF149" s="96">
        <f t="shared" si="161"/>
        <v>15</v>
      </c>
      <c r="AG149" s="96">
        <f t="shared" si="162"/>
        <v>25</v>
      </c>
      <c r="AH149" s="96">
        <f>($T$16*((AF149+AG149))/100)</f>
        <v>16</v>
      </c>
      <c r="AI149" s="96">
        <f>T149-AH149</f>
        <v>4</v>
      </c>
      <c r="AJ149" s="347">
        <f>AN151</f>
        <v>0</v>
      </c>
      <c r="AK149" s="96">
        <f t="shared" si="163"/>
        <v>0</v>
      </c>
      <c r="AL149" s="96">
        <f t="shared" si="164"/>
        <v>0</v>
      </c>
      <c r="AM149" s="96">
        <f>($V$16*((AK149+AL149))/100)</f>
        <v>0</v>
      </c>
      <c r="AN149" s="96">
        <f>V149-AM149</f>
        <v>40</v>
      </c>
      <c r="AO149" s="216" t="s">
        <v>77</v>
      </c>
      <c r="AP149" s="216" t="s">
        <v>78</v>
      </c>
      <c r="AQ149" s="216" t="s">
        <v>154</v>
      </c>
      <c r="AR149" s="217" t="s">
        <v>654</v>
      </c>
      <c r="AS149" s="245">
        <v>46142</v>
      </c>
      <c r="AT149" s="245">
        <v>46387</v>
      </c>
      <c r="AU149" s="246" t="s">
        <v>187</v>
      </c>
      <c r="AV149" s="218" t="s">
        <v>655</v>
      </c>
    </row>
    <row r="150" spans="2:48" ht="76.5" customHeight="1" x14ac:dyDescent="0.35">
      <c r="B150" s="434"/>
      <c r="C150" s="216"/>
      <c r="D150" s="217"/>
      <c r="E150" s="217"/>
      <c r="F150" s="217"/>
      <c r="G150" s="232"/>
      <c r="H150" s="232"/>
      <c r="I150" s="215"/>
      <c r="J150" s="215"/>
      <c r="K150" s="215"/>
      <c r="L150" s="215"/>
      <c r="M150" s="214"/>
      <c r="N150" s="215"/>
      <c r="O150" s="215"/>
      <c r="P150" s="216"/>
      <c r="Q150" s="216"/>
      <c r="R150" s="217"/>
      <c r="S150" s="216"/>
      <c r="T150" s="216"/>
      <c r="U150" s="216"/>
      <c r="V150" s="216"/>
      <c r="W150" s="216"/>
      <c r="X150" s="227" t="s">
        <v>656</v>
      </c>
      <c r="Y150" s="216" t="str">
        <f t="shared" si="121"/>
        <v>Probabilidad</v>
      </c>
      <c r="Z150" s="216" t="s">
        <v>72</v>
      </c>
      <c r="AA150" s="216" t="s">
        <v>73</v>
      </c>
      <c r="AB150" s="216" t="s">
        <v>74</v>
      </c>
      <c r="AC150" s="216" t="s">
        <v>75</v>
      </c>
      <c r="AD150" s="216" t="s">
        <v>76</v>
      </c>
      <c r="AE150" s="347"/>
      <c r="AF150" s="216">
        <f t="shared" si="161"/>
        <v>25</v>
      </c>
      <c r="AG150" s="216">
        <f t="shared" si="162"/>
        <v>15</v>
      </c>
      <c r="AH150" s="216">
        <f>($AI$16*((AF150+AG150))/100)</f>
        <v>6.4</v>
      </c>
      <c r="AI150" s="216">
        <f>AI149-AH150</f>
        <v>-2.4000000000000004</v>
      </c>
      <c r="AJ150" s="347"/>
      <c r="AK150" s="216">
        <f t="shared" si="163"/>
        <v>0</v>
      </c>
      <c r="AL150" s="216">
        <f t="shared" si="164"/>
        <v>0</v>
      </c>
      <c r="AM150" s="216">
        <f>($AN$16*((AK150+AL150))/100)</f>
        <v>0</v>
      </c>
      <c r="AN150" s="216">
        <f>AN149-AM150</f>
        <v>40</v>
      </c>
      <c r="AO150" s="216"/>
      <c r="AP150" s="216"/>
      <c r="AQ150" s="216"/>
      <c r="AR150" s="217"/>
      <c r="AS150" s="245"/>
      <c r="AT150" s="245"/>
      <c r="AU150" s="246"/>
      <c r="AV150" s="218"/>
    </row>
    <row r="151" spans="2:48" ht="86.25" customHeight="1" x14ac:dyDescent="0.35">
      <c r="B151" s="434"/>
      <c r="C151" s="216"/>
      <c r="D151" s="217"/>
      <c r="E151" s="217"/>
      <c r="F151" s="217"/>
      <c r="G151" s="232"/>
      <c r="H151" s="232"/>
      <c r="I151" s="215"/>
      <c r="J151" s="215"/>
      <c r="K151" s="215"/>
      <c r="L151" s="215"/>
      <c r="M151" s="214"/>
      <c r="N151" s="215"/>
      <c r="O151" s="215"/>
      <c r="P151" s="216"/>
      <c r="Q151" s="216"/>
      <c r="R151" s="217"/>
      <c r="S151" s="216"/>
      <c r="T151" s="216"/>
      <c r="U151" s="216"/>
      <c r="V151" s="216"/>
      <c r="W151" s="216"/>
      <c r="X151" s="227"/>
      <c r="Y151" s="216"/>
      <c r="Z151" s="216"/>
      <c r="AA151" s="216"/>
      <c r="AB151" s="216"/>
      <c r="AC151" s="216"/>
      <c r="AD151" s="216"/>
      <c r="AE151" s="347"/>
      <c r="AF151" s="216"/>
      <c r="AG151" s="216"/>
      <c r="AH151" s="216"/>
      <c r="AI151" s="216"/>
      <c r="AJ151" s="347"/>
      <c r="AK151" s="216"/>
      <c r="AL151" s="216"/>
      <c r="AM151" s="216"/>
      <c r="AN151" s="216"/>
      <c r="AO151" s="216"/>
      <c r="AP151" s="216"/>
      <c r="AQ151" s="216"/>
      <c r="AR151" s="217"/>
      <c r="AS151" s="245"/>
      <c r="AT151" s="245"/>
      <c r="AU151" s="246"/>
      <c r="AV151" s="218"/>
    </row>
    <row r="152" spans="2:48" ht="152.25" customHeight="1" x14ac:dyDescent="0.35">
      <c r="B152" s="434">
        <v>66</v>
      </c>
      <c r="C152" s="216" t="s">
        <v>626</v>
      </c>
      <c r="D152" s="217" t="s">
        <v>627</v>
      </c>
      <c r="E152" s="217" t="s">
        <v>657</v>
      </c>
      <c r="F152" s="217" t="s">
        <v>61</v>
      </c>
      <c r="G152" s="232" t="s">
        <v>658</v>
      </c>
      <c r="H152" s="232" t="s">
        <v>659</v>
      </c>
      <c r="I152" s="215"/>
      <c r="J152" s="215"/>
      <c r="K152" s="215"/>
      <c r="L152" s="215"/>
      <c r="M152" s="214" t="str">
        <f t="shared" ref="M152" si="170">IF(G152&lt;&gt;"",CONCATENATE(F152," ",G152," ",H152),CONCATENATE(I152," ",J152," ",K152," ",L152))</f>
        <v>Posibilidad de pérdida económica y reputacional del proceso, del cliente interno (Unidad) y/o de las  partes interesadas que este atiende por la Indisponibilidad y/o la no ejecución oportuna de los servicios tecnológicos y de la infraestructura TI para los procesos de la Unidad según  los acuerdos de niveles de servicio establecidos por OTI, debido a: La falta de personal técnico y/o administrativo suficiente y/o idóneo para apoyar las tareas a nivel central y territorial así como el ingreso de personal que retrase la atención durante la apropiación de su cargo, ; Indisponibilidad de los usuarios en el momento de la atención; Falta de planeación y fallas en la comunicación por parte de gestión administrativa y direccionamiento estratégico para dimensionar el crecimiento de sedes y la dotación tecnológica, canales, herramienta tecnológicas y conectividad; Afectación por factores culturales, por factores ambientales, de salud pública, origen natural, terrorismo y orden público y/o por las condiciones geográficas en el nivel nacional o territorial; Fallas en la prestación de servicios y recursos tecnológicos brindados por terceros que no están bajo el control de la OTI en los puntos de atención a víctimas y/o en la entidad ; Retrasos en la entrega de recursos y/o servicios por parte de terceros o interrupción de los mismos; Uso indebido de los recursos y servicios tecnológicos de terceros en las direcciones territoriales y/o procesos.</v>
      </c>
      <c r="N152" s="215" t="s">
        <v>64</v>
      </c>
      <c r="O152" s="215" t="s">
        <v>174</v>
      </c>
      <c r="P152" s="216" t="s">
        <v>660</v>
      </c>
      <c r="Q152" s="216" t="s">
        <v>354</v>
      </c>
      <c r="R152" s="217">
        <v>12</v>
      </c>
      <c r="S152" s="216" t="s">
        <v>162</v>
      </c>
      <c r="T152" s="216">
        <f t="shared" ref="T152" si="171">IF(S152="Muy alta",100,IF(S152="Alta",80,IF(S152="Media",60,IF(S152="Baja",40,IF(S152="Muy baja",20,IF(S152="Casi Seguro",100,IF(S152="Probable",80,IF(S152="Posible",60,IF(S152="Improbable",40,IF(S152="Rara vez",20,0))))))))))</f>
        <v>20</v>
      </c>
      <c r="U152" s="216" t="s">
        <v>77</v>
      </c>
      <c r="V152" s="216">
        <f t="shared" ref="V152" si="172">IF(U152="Catastrófico",100,IF(U152="Mayor",80,IF(U152="Moderado",60,IF(U152="Menor",40,IF(U152="Leve",20,0)))))</f>
        <v>60</v>
      </c>
      <c r="W152" s="216" t="s">
        <v>77</v>
      </c>
      <c r="X152" s="97" t="s">
        <v>661</v>
      </c>
      <c r="Y152" s="96" t="str">
        <f t="shared" ref="Y152:Y153" si="173">IF(OR(Z152="Preventivo",Z152="Detectivo"),"Probabilidad",IF(Z152="Correctivo","Impacto"," "))</f>
        <v>Impacto</v>
      </c>
      <c r="Z152" s="96" t="s">
        <v>84</v>
      </c>
      <c r="AA152" s="96" t="s">
        <v>73</v>
      </c>
      <c r="AB152" s="96" t="s">
        <v>74</v>
      </c>
      <c r="AC152" s="96" t="s">
        <v>75</v>
      </c>
      <c r="AD152" s="96" t="s">
        <v>76</v>
      </c>
      <c r="AE152" s="347">
        <v>20</v>
      </c>
      <c r="AF152" s="96">
        <f t="shared" ref="AF152:AF153" si="174">IF(Z152="Preventivo",25,IF(Z152="Detectivo",15,0))</f>
        <v>0</v>
      </c>
      <c r="AG152" s="96">
        <f t="shared" ref="AG152:AG153" si="175">IF(Z152="Correctivo",0,IF(AA152="Automatizado",25,IF(AA152="Manual",15,0)))</f>
        <v>0</v>
      </c>
      <c r="AH152" s="96">
        <f>($T$19*((AF152+AG152))/100)</f>
        <v>0</v>
      </c>
      <c r="AI152" s="96">
        <f>T152-AH152</f>
        <v>20</v>
      </c>
      <c r="AJ152" s="347">
        <f>AN154</f>
        <v>10</v>
      </c>
      <c r="AK152" s="96">
        <f t="shared" ref="AK152:AK154" si="176">IF(Z152="Correctivo",10,0)</f>
        <v>10</v>
      </c>
      <c r="AL152" s="96">
        <f t="shared" ref="AL152:AL154" si="177">IF(Y152="Probabilidad",0,IF(AA152="Automatizado",25,IF(AA152="Manual",15,0)))</f>
        <v>15</v>
      </c>
      <c r="AM152" s="96">
        <f>($V$19*((AK152+AL152))/100)</f>
        <v>25</v>
      </c>
      <c r="AN152" s="96">
        <f>V152-AM152</f>
        <v>35</v>
      </c>
      <c r="AO152" s="216" t="s">
        <v>77</v>
      </c>
      <c r="AP152" s="216" t="s">
        <v>78</v>
      </c>
      <c r="AQ152" s="216" t="s">
        <v>154</v>
      </c>
      <c r="AR152" s="227" t="s">
        <v>662</v>
      </c>
      <c r="AS152" s="245">
        <v>46142</v>
      </c>
      <c r="AT152" s="245">
        <v>46325</v>
      </c>
      <c r="AU152" s="246" t="s">
        <v>187</v>
      </c>
      <c r="AV152" s="218" t="s">
        <v>663</v>
      </c>
    </row>
    <row r="153" spans="2:48" ht="91.5" customHeight="1" x14ac:dyDescent="0.35">
      <c r="B153" s="434"/>
      <c r="C153" s="216"/>
      <c r="D153" s="217"/>
      <c r="E153" s="217"/>
      <c r="F153" s="217"/>
      <c r="G153" s="232"/>
      <c r="H153" s="232"/>
      <c r="I153" s="215"/>
      <c r="J153" s="215"/>
      <c r="K153" s="215"/>
      <c r="L153" s="215"/>
      <c r="M153" s="214"/>
      <c r="N153" s="215"/>
      <c r="O153" s="215"/>
      <c r="P153" s="216"/>
      <c r="Q153" s="216"/>
      <c r="R153" s="217"/>
      <c r="S153" s="216"/>
      <c r="T153" s="216"/>
      <c r="U153" s="216"/>
      <c r="V153" s="216"/>
      <c r="W153" s="216"/>
      <c r="X153" s="227" t="s">
        <v>664</v>
      </c>
      <c r="Y153" s="216" t="str">
        <f t="shared" si="173"/>
        <v>Impacto</v>
      </c>
      <c r="Z153" s="216" t="s">
        <v>84</v>
      </c>
      <c r="AA153" s="216" t="s">
        <v>73</v>
      </c>
      <c r="AB153" s="216" t="s">
        <v>74</v>
      </c>
      <c r="AC153" s="216" t="s">
        <v>75</v>
      </c>
      <c r="AD153" s="216" t="s">
        <v>76</v>
      </c>
      <c r="AE153" s="347"/>
      <c r="AF153" s="96">
        <f t="shared" si="174"/>
        <v>0</v>
      </c>
      <c r="AG153" s="96">
        <f t="shared" si="175"/>
        <v>0</v>
      </c>
      <c r="AH153" s="96">
        <f>($AI$19*((AF153+AG153))/100)</f>
        <v>0</v>
      </c>
      <c r="AI153" s="96">
        <f>AI152-AH153</f>
        <v>20</v>
      </c>
      <c r="AJ153" s="347"/>
      <c r="AK153" s="96">
        <f t="shared" si="176"/>
        <v>10</v>
      </c>
      <c r="AL153" s="96">
        <f t="shared" si="177"/>
        <v>15</v>
      </c>
      <c r="AM153" s="96">
        <f>($AN$19*((AK153+AL153))/100)</f>
        <v>25</v>
      </c>
      <c r="AN153" s="96">
        <f>AN152-AM153</f>
        <v>10</v>
      </c>
      <c r="AO153" s="216"/>
      <c r="AP153" s="216"/>
      <c r="AQ153" s="216"/>
      <c r="AR153" s="227"/>
      <c r="AS153" s="245"/>
      <c r="AT153" s="245"/>
      <c r="AU153" s="246"/>
      <c r="AV153" s="218"/>
    </row>
    <row r="154" spans="2:48" ht="63" customHeight="1" x14ac:dyDescent="0.35">
      <c r="B154" s="434"/>
      <c r="C154" s="216"/>
      <c r="D154" s="217"/>
      <c r="E154" s="217"/>
      <c r="F154" s="217"/>
      <c r="G154" s="232"/>
      <c r="H154" s="232"/>
      <c r="I154" s="215"/>
      <c r="J154" s="215"/>
      <c r="K154" s="215"/>
      <c r="L154" s="215"/>
      <c r="M154" s="214"/>
      <c r="N154" s="215"/>
      <c r="O154" s="215"/>
      <c r="P154" s="216"/>
      <c r="Q154" s="216"/>
      <c r="R154" s="217"/>
      <c r="S154" s="216"/>
      <c r="T154" s="216"/>
      <c r="U154" s="216"/>
      <c r="V154" s="216"/>
      <c r="W154" s="216"/>
      <c r="X154" s="227"/>
      <c r="Y154" s="216"/>
      <c r="Z154" s="216"/>
      <c r="AA154" s="216"/>
      <c r="AB154" s="216"/>
      <c r="AC154" s="216"/>
      <c r="AD154" s="216"/>
      <c r="AE154" s="347"/>
      <c r="AF154" s="124"/>
      <c r="AG154" s="124"/>
      <c r="AH154" s="124"/>
      <c r="AI154" s="124"/>
      <c r="AJ154" s="347"/>
      <c r="AK154" s="96">
        <f t="shared" si="176"/>
        <v>0</v>
      </c>
      <c r="AL154" s="96">
        <f t="shared" si="177"/>
        <v>0</v>
      </c>
      <c r="AM154" s="96">
        <f>($AN$20*((AK154+AL154))/100)</f>
        <v>0</v>
      </c>
      <c r="AN154" s="96">
        <f>AN153-AM154</f>
        <v>10</v>
      </c>
      <c r="AO154" s="216"/>
      <c r="AP154" s="216"/>
      <c r="AQ154" s="216"/>
      <c r="AR154" s="227"/>
      <c r="AS154" s="245"/>
      <c r="AT154" s="245"/>
      <c r="AU154" s="246"/>
      <c r="AV154" s="218"/>
    </row>
    <row r="155" spans="2:48" ht="159.5" x14ac:dyDescent="0.35">
      <c r="B155" s="434">
        <v>67</v>
      </c>
      <c r="C155" s="216" t="s">
        <v>626</v>
      </c>
      <c r="D155" s="217" t="s">
        <v>627</v>
      </c>
      <c r="E155" s="217" t="s">
        <v>657</v>
      </c>
      <c r="F155" s="217" t="s">
        <v>61</v>
      </c>
      <c r="G155" s="232" t="s">
        <v>665</v>
      </c>
      <c r="H155" s="232" t="s">
        <v>666</v>
      </c>
      <c r="I155" s="215"/>
      <c r="J155" s="215"/>
      <c r="K155" s="215"/>
      <c r="L155" s="215"/>
      <c r="M155" s="214" t="str">
        <f t="shared" ref="M155" si="178">IF(G155&lt;&gt;"",CONCATENATE(F155," ",G155," ",H155),CONCATENATE(I155," ",J155," ",K155," ",L155))</f>
        <v>Posibilidad de pérdida económica y reputacional del proceso, del cliente interno (Unidad) y/o de las  partes interesadas que este atiende por la inadecuada gestión frente a la estrategia TI y/o la omisión de la alineación al Gobierno TI y a la arquitectura empresarial en la Unidad, debido a: Limitación y/o disminución de la asignación de recursos presupuestales al proyecto de inversión de la OTI, Fluctuaciones en las condiciones del mercado que encarezcan el acceso al software licenciado, Volatilidad del dólar que afecte el valor de los recursos, Mecanismos de participación limitados cuando se realiza contratación de productos y servicios tecnológicos en dependencias diferentes a la OTI; Fallas en la comunicación y articulación con los demás procesos para dimensionar el crecimiento de sedes, dotación tecnológica, canales, herramientas tecnológicas y conectividad; Falta de personal para apoyar las tareas asociadas a cada dominio del proceso, Personal nuevo que retrase la atención de los dominios durante la apropiación del su cargo, Perfiles técnicos y profesionales con debilidades en cuanto a sus habilidades/competencia necesarias para apoyar las labores en los dominios, Se generan expectativas y/o se adquieren compromisos transversales que no pueden ser atendidos (FURAG, MinTIC, auditorias, administrativos etc.) sin aumentar los recursos y capacidades actuales; Debilidades frente a la gestión de control de cambios que genera improvisación y fallas en los dominios de TI; Falta de Gestión/ transferencia del conocimiento, afectando la operación de los dominios en caso de retiros, renuncias, terminaciones anticipadas, cesiones de contratos y concurso de méritos; Debilidades en cuanto a la apropiación de la arquitectura empresarial en todos los niveles organizacionales; No se cuenta con un procedimiento de Arquitectura Empresarial de la Unidad aprobado e incluido en el SIG; Cambios tecnológicos que impliquen ajustes en la adquisición/compras/operación y/o que generen resistencia en su implementación; Falta de formalización y/o apropiación de políticas, lineamientos y/o procedimientos de la OTI que atiendan la totalidad de los dominios TI de la Unidad; Cambios en los Marcos de Referencia de Arquitectura TI, MIPG, estándares adoptados en la Unidad que impliquen ajustes en la adquisición/compras, gestión al interior de la Unidad frente a los dominios de TI; Cambios en la normatividad y/o instrumentos de Colombia Compra Eficiente que impacten las contrataciones de TI.</v>
      </c>
      <c r="N155" s="215" t="s">
        <v>64</v>
      </c>
      <c r="O155" s="215" t="s">
        <v>174</v>
      </c>
      <c r="P155" s="216" t="s">
        <v>65</v>
      </c>
      <c r="Q155" s="216" t="s">
        <v>66</v>
      </c>
      <c r="R155" s="217">
        <v>12</v>
      </c>
      <c r="S155" s="216" t="s">
        <v>162</v>
      </c>
      <c r="T155" s="216">
        <f t="shared" ref="T155" si="179">IF(S155="Muy alta",100,IF(S155="Alta",80,IF(S155="Media",60,IF(S155="Baja",40,IF(S155="Muy baja",20,IF(S155="Casi Seguro",100,IF(S155="Probable",80,IF(S155="Posible",60,IF(S155="Improbable",40,IF(S155="Rara vez",20,0))))))))))</f>
        <v>20</v>
      </c>
      <c r="U155" s="216" t="s">
        <v>77</v>
      </c>
      <c r="V155" s="216">
        <f t="shared" ref="V155" si="180">IF(U155="Catastrófico",100,IF(U155="Mayor",80,IF(U155="Moderado",60,IF(U155="Menor",40,IF(U155="Leve",20,0)))))</f>
        <v>60</v>
      </c>
      <c r="W155" s="216" t="s">
        <v>77</v>
      </c>
      <c r="X155" s="97" t="s">
        <v>667</v>
      </c>
      <c r="Y155" s="96" t="str">
        <f t="shared" ref="Y155:Y196" si="181">IF(OR(Z155="Preventivo",Z155="Detectivo"),"Probabilidad",IF(Z155="Correctivo","Impacto"," "))</f>
        <v>Probabilidad</v>
      </c>
      <c r="Z155" s="96" t="s">
        <v>72</v>
      </c>
      <c r="AA155" s="96" t="s">
        <v>73</v>
      </c>
      <c r="AB155" s="96" t="s">
        <v>74</v>
      </c>
      <c r="AC155" s="96" t="s">
        <v>75</v>
      </c>
      <c r="AD155" s="96" t="s">
        <v>76</v>
      </c>
      <c r="AE155" s="347">
        <f>AI160</f>
        <v>4.5040000000000013</v>
      </c>
      <c r="AF155" s="96">
        <f t="shared" ref="AF155:AF196" si="182">IF(Z155="Preventivo",25,IF(Z155="Detectivo",15,0))</f>
        <v>25</v>
      </c>
      <c r="AG155" s="96">
        <f t="shared" ref="AG155:AG196" si="183">IF(Z155="Correctivo",0,IF(AA155="Automatizado",25,IF(AA155="Manual",15,0)))</f>
        <v>15</v>
      </c>
      <c r="AH155" s="96">
        <f>($T$22*((AF155+AG155))/100)</f>
        <v>0</v>
      </c>
      <c r="AI155" s="96">
        <f>T155-AH155</f>
        <v>20</v>
      </c>
      <c r="AJ155" s="347">
        <f>AN160</f>
        <v>60</v>
      </c>
      <c r="AK155" s="96">
        <f t="shared" ref="AK155:AK196" si="184">IF(Z155="Correctivo",10,0)</f>
        <v>0</v>
      </c>
      <c r="AL155" s="96">
        <f t="shared" ref="AL155:AL196" si="185">IF(Y155="Probabilidad",0,IF(AA155="Automatizado",25,IF(AA155="Manual",15,0)))</f>
        <v>0</v>
      </c>
      <c r="AM155" s="96">
        <f>($V$22*((AK155+AL155))/100)</f>
        <v>0</v>
      </c>
      <c r="AN155" s="96">
        <f>V155-AM155</f>
        <v>60</v>
      </c>
      <c r="AO155" s="216" t="s">
        <v>77</v>
      </c>
      <c r="AP155" s="216" t="s">
        <v>78</v>
      </c>
      <c r="AQ155" s="216" t="s">
        <v>154</v>
      </c>
      <c r="AR155" s="97" t="s">
        <v>668</v>
      </c>
      <c r="AS155" s="245">
        <v>46142</v>
      </c>
      <c r="AT155" s="245">
        <v>46325</v>
      </c>
      <c r="AU155" s="246" t="s">
        <v>187</v>
      </c>
      <c r="AV155" s="79" t="s">
        <v>669</v>
      </c>
    </row>
    <row r="156" spans="2:48" ht="143.25" customHeight="1" x14ac:dyDescent="0.35">
      <c r="B156" s="434"/>
      <c r="C156" s="216"/>
      <c r="D156" s="217"/>
      <c r="E156" s="217"/>
      <c r="F156" s="217"/>
      <c r="G156" s="232"/>
      <c r="H156" s="232"/>
      <c r="I156" s="215"/>
      <c r="J156" s="215"/>
      <c r="K156" s="215"/>
      <c r="L156" s="215"/>
      <c r="M156" s="214"/>
      <c r="N156" s="215"/>
      <c r="O156" s="215"/>
      <c r="P156" s="216"/>
      <c r="Q156" s="216"/>
      <c r="R156" s="217"/>
      <c r="S156" s="216"/>
      <c r="T156" s="216"/>
      <c r="U156" s="216"/>
      <c r="V156" s="216"/>
      <c r="W156" s="216"/>
      <c r="X156" s="97" t="s">
        <v>670</v>
      </c>
      <c r="Y156" s="96" t="str">
        <f t="shared" si="181"/>
        <v>Impacto</v>
      </c>
      <c r="Z156" s="96" t="s">
        <v>84</v>
      </c>
      <c r="AA156" s="96" t="s">
        <v>73</v>
      </c>
      <c r="AB156" s="96" t="s">
        <v>74</v>
      </c>
      <c r="AC156" s="96" t="s">
        <v>75</v>
      </c>
      <c r="AD156" s="96" t="s">
        <v>76</v>
      </c>
      <c r="AE156" s="347"/>
      <c r="AF156" s="96">
        <f t="shared" si="182"/>
        <v>0</v>
      </c>
      <c r="AG156" s="96">
        <f t="shared" si="183"/>
        <v>0</v>
      </c>
      <c r="AH156" s="96">
        <f>($T$22*((AF156+AG156))/100)</f>
        <v>0</v>
      </c>
      <c r="AI156" s="96">
        <f>AI155-AH156</f>
        <v>20</v>
      </c>
      <c r="AJ156" s="347"/>
      <c r="AK156" s="96">
        <f t="shared" si="184"/>
        <v>10</v>
      </c>
      <c r="AL156" s="96">
        <f t="shared" si="185"/>
        <v>15</v>
      </c>
      <c r="AM156" s="96">
        <f>($V$22*((AK156+AL156))/100)</f>
        <v>0</v>
      </c>
      <c r="AN156" s="96">
        <f>AN155-AM156</f>
        <v>60</v>
      </c>
      <c r="AO156" s="216"/>
      <c r="AP156" s="216"/>
      <c r="AQ156" s="216"/>
      <c r="AR156" s="97" t="s">
        <v>671</v>
      </c>
      <c r="AS156" s="245"/>
      <c r="AT156" s="245"/>
      <c r="AU156" s="246"/>
      <c r="AV156" s="79" t="s">
        <v>672</v>
      </c>
    </row>
    <row r="157" spans="2:48" ht="144.75" customHeight="1" x14ac:dyDescent="0.35">
      <c r="B157" s="434"/>
      <c r="C157" s="216"/>
      <c r="D157" s="217"/>
      <c r="E157" s="217"/>
      <c r="F157" s="217"/>
      <c r="G157" s="232"/>
      <c r="H157" s="232"/>
      <c r="I157" s="215"/>
      <c r="J157" s="215"/>
      <c r="K157" s="215"/>
      <c r="L157" s="215"/>
      <c r="M157" s="214"/>
      <c r="N157" s="215"/>
      <c r="O157" s="215"/>
      <c r="P157" s="216"/>
      <c r="Q157" s="216"/>
      <c r="R157" s="217"/>
      <c r="S157" s="216"/>
      <c r="T157" s="216"/>
      <c r="U157" s="216"/>
      <c r="V157" s="216"/>
      <c r="W157" s="216"/>
      <c r="X157" s="97" t="s">
        <v>673</v>
      </c>
      <c r="Y157" s="96" t="str">
        <f t="shared" si="181"/>
        <v>Impacto</v>
      </c>
      <c r="Z157" s="96" t="s">
        <v>84</v>
      </c>
      <c r="AA157" s="96" t="s">
        <v>73</v>
      </c>
      <c r="AB157" s="96" t="s">
        <v>74</v>
      </c>
      <c r="AC157" s="96" t="s">
        <v>75</v>
      </c>
      <c r="AD157" s="96" t="s">
        <v>76</v>
      </c>
      <c r="AE157" s="347"/>
      <c r="AF157" s="96">
        <f t="shared" si="182"/>
        <v>0</v>
      </c>
      <c r="AG157" s="96">
        <f t="shared" si="183"/>
        <v>0</v>
      </c>
      <c r="AH157" s="96">
        <f>($T$22*((AF157+AG157))/100)</f>
        <v>0</v>
      </c>
      <c r="AI157" s="96">
        <f>AI156-AH157</f>
        <v>20</v>
      </c>
      <c r="AJ157" s="347"/>
      <c r="AK157" s="96">
        <f t="shared" si="184"/>
        <v>10</v>
      </c>
      <c r="AL157" s="96">
        <f t="shared" si="185"/>
        <v>15</v>
      </c>
      <c r="AM157" s="96">
        <f>($V$22*((AK157+AL157))/100)</f>
        <v>0</v>
      </c>
      <c r="AN157" s="96">
        <f>AN156-AM157</f>
        <v>60</v>
      </c>
      <c r="AO157" s="216"/>
      <c r="AP157" s="216"/>
      <c r="AQ157" s="216"/>
      <c r="AR157" s="97" t="s">
        <v>674</v>
      </c>
      <c r="AS157" s="245"/>
      <c r="AT157" s="245"/>
      <c r="AU157" s="246"/>
      <c r="AV157" s="218" t="s">
        <v>675</v>
      </c>
    </row>
    <row r="158" spans="2:48" ht="144.75" customHeight="1" x14ac:dyDescent="0.35">
      <c r="B158" s="434"/>
      <c r="C158" s="216"/>
      <c r="D158" s="217"/>
      <c r="E158" s="217"/>
      <c r="F158" s="217"/>
      <c r="G158" s="232"/>
      <c r="H158" s="232"/>
      <c r="I158" s="215"/>
      <c r="J158" s="215"/>
      <c r="K158" s="215"/>
      <c r="L158" s="215"/>
      <c r="M158" s="214"/>
      <c r="N158" s="215"/>
      <c r="O158" s="215"/>
      <c r="P158" s="216"/>
      <c r="Q158" s="216"/>
      <c r="R158" s="217"/>
      <c r="S158" s="216"/>
      <c r="T158" s="216"/>
      <c r="U158" s="216"/>
      <c r="V158" s="216"/>
      <c r="W158" s="216"/>
      <c r="X158" s="97" t="s">
        <v>676</v>
      </c>
      <c r="Y158" s="96" t="str">
        <f t="shared" si="181"/>
        <v>Impacto</v>
      </c>
      <c r="Z158" s="96" t="s">
        <v>84</v>
      </c>
      <c r="AA158" s="96" t="s">
        <v>73</v>
      </c>
      <c r="AB158" s="96" t="s">
        <v>74</v>
      </c>
      <c r="AC158" s="96" t="s">
        <v>75</v>
      </c>
      <c r="AD158" s="96" t="s">
        <v>76</v>
      </c>
      <c r="AE158" s="347"/>
      <c r="AF158" s="96">
        <f t="shared" si="182"/>
        <v>0</v>
      </c>
      <c r="AG158" s="96">
        <f t="shared" si="183"/>
        <v>0</v>
      </c>
      <c r="AH158" s="96">
        <f>($T$22*((AF158+AG158))/100)</f>
        <v>0</v>
      </c>
      <c r="AI158" s="96">
        <f>AI157-AH158</f>
        <v>20</v>
      </c>
      <c r="AJ158" s="347"/>
      <c r="AK158" s="96">
        <f t="shared" si="184"/>
        <v>10</v>
      </c>
      <c r="AL158" s="96">
        <f t="shared" si="185"/>
        <v>15</v>
      </c>
      <c r="AM158" s="96">
        <f>($V$22*((AK158+AL158))/100)</f>
        <v>0</v>
      </c>
      <c r="AN158" s="96">
        <f>AN157-AM158</f>
        <v>60</v>
      </c>
      <c r="AO158" s="216"/>
      <c r="AP158" s="216"/>
      <c r="AQ158" s="216"/>
      <c r="AR158" s="217" t="s">
        <v>677</v>
      </c>
      <c r="AS158" s="245"/>
      <c r="AT158" s="245"/>
      <c r="AU158" s="246"/>
      <c r="AV158" s="218"/>
    </row>
    <row r="159" spans="2:48" ht="136.5" customHeight="1" x14ac:dyDescent="0.35">
      <c r="B159" s="434"/>
      <c r="C159" s="216"/>
      <c r="D159" s="217"/>
      <c r="E159" s="217"/>
      <c r="F159" s="217"/>
      <c r="G159" s="232"/>
      <c r="H159" s="232"/>
      <c r="I159" s="215"/>
      <c r="J159" s="215"/>
      <c r="K159" s="215"/>
      <c r="L159" s="215"/>
      <c r="M159" s="214"/>
      <c r="N159" s="215"/>
      <c r="O159" s="215"/>
      <c r="P159" s="216"/>
      <c r="Q159" s="216"/>
      <c r="R159" s="217"/>
      <c r="S159" s="216"/>
      <c r="T159" s="216"/>
      <c r="U159" s="216"/>
      <c r="V159" s="216"/>
      <c r="W159" s="216"/>
      <c r="X159" s="97" t="s">
        <v>678</v>
      </c>
      <c r="Y159" s="96" t="str">
        <f t="shared" si="181"/>
        <v>Probabilidad</v>
      </c>
      <c r="Z159" s="96" t="s">
        <v>72</v>
      </c>
      <c r="AA159" s="96" t="s">
        <v>73</v>
      </c>
      <c r="AB159" s="96" t="s">
        <v>74</v>
      </c>
      <c r="AC159" s="96" t="s">
        <v>75</v>
      </c>
      <c r="AD159" s="96" t="s">
        <v>76</v>
      </c>
      <c r="AE159" s="347"/>
      <c r="AF159" s="96">
        <f t="shared" si="182"/>
        <v>25</v>
      </c>
      <c r="AG159" s="96">
        <f t="shared" si="183"/>
        <v>15</v>
      </c>
      <c r="AH159" s="96">
        <f>($AI$22*((AF159+AG159))/100)</f>
        <v>12.975999999999999</v>
      </c>
      <c r="AI159" s="96">
        <f>AI158-AH159</f>
        <v>7.0240000000000009</v>
      </c>
      <c r="AJ159" s="347"/>
      <c r="AK159" s="96">
        <f t="shared" si="184"/>
        <v>0</v>
      </c>
      <c r="AL159" s="96">
        <f t="shared" si="185"/>
        <v>0</v>
      </c>
      <c r="AM159" s="96">
        <f>($AN$22*((AK159+AL159))/100)</f>
        <v>0</v>
      </c>
      <c r="AN159" s="96">
        <f>AN158-AM159</f>
        <v>60</v>
      </c>
      <c r="AO159" s="216"/>
      <c r="AP159" s="216"/>
      <c r="AQ159" s="216"/>
      <c r="AR159" s="217"/>
      <c r="AS159" s="245"/>
      <c r="AT159" s="245"/>
      <c r="AU159" s="246"/>
      <c r="AV159" s="218" t="s">
        <v>675</v>
      </c>
    </row>
    <row r="160" spans="2:48" ht="135" customHeight="1" x14ac:dyDescent="0.35">
      <c r="B160" s="434"/>
      <c r="C160" s="216"/>
      <c r="D160" s="217"/>
      <c r="E160" s="217"/>
      <c r="F160" s="217"/>
      <c r="G160" s="232"/>
      <c r="H160" s="232"/>
      <c r="I160" s="215"/>
      <c r="J160" s="215"/>
      <c r="K160" s="215"/>
      <c r="L160" s="215"/>
      <c r="M160" s="214"/>
      <c r="N160" s="215"/>
      <c r="O160" s="215"/>
      <c r="P160" s="216"/>
      <c r="Q160" s="216"/>
      <c r="R160" s="217"/>
      <c r="S160" s="216"/>
      <c r="T160" s="216"/>
      <c r="U160" s="216"/>
      <c r="V160" s="216"/>
      <c r="W160" s="216"/>
      <c r="X160" s="97" t="s">
        <v>679</v>
      </c>
      <c r="Y160" s="96" t="str">
        <f t="shared" si="181"/>
        <v>Probabilidad</v>
      </c>
      <c r="Z160" s="96" t="s">
        <v>94</v>
      </c>
      <c r="AA160" s="96" t="s">
        <v>73</v>
      </c>
      <c r="AB160" s="96" t="s">
        <v>74</v>
      </c>
      <c r="AC160" s="96" t="s">
        <v>75</v>
      </c>
      <c r="AD160" s="96" t="s">
        <v>76</v>
      </c>
      <c r="AE160" s="347"/>
      <c r="AF160" s="96">
        <f t="shared" si="182"/>
        <v>15</v>
      </c>
      <c r="AG160" s="96">
        <f t="shared" si="183"/>
        <v>15</v>
      </c>
      <c r="AH160" s="96">
        <f>($AI$26*((AF160+AG160))/100)</f>
        <v>2.52</v>
      </c>
      <c r="AI160" s="96">
        <f>AI159-AH160</f>
        <v>4.5040000000000013</v>
      </c>
      <c r="AJ160" s="347"/>
      <c r="AK160" s="96">
        <f t="shared" si="184"/>
        <v>0</v>
      </c>
      <c r="AL160" s="96">
        <f t="shared" si="185"/>
        <v>0</v>
      </c>
      <c r="AM160" s="96">
        <f>($AN$26*((AK160+AL160))/100)</f>
        <v>0</v>
      </c>
      <c r="AN160" s="96">
        <f>AN159-AM160</f>
        <v>60</v>
      </c>
      <c r="AO160" s="216"/>
      <c r="AP160" s="216"/>
      <c r="AQ160" s="216"/>
      <c r="AR160" s="217"/>
      <c r="AS160" s="245"/>
      <c r="AT160" s="245"/>
      <c r="AU160" s="246"/>
      <c r="AV160" s="218"/>
    </row>
    <row r="161" spans="2:48" ht="72" customHeight="1" x14ac:dyDescent="0.35">
      <c r="B161" s="434">
        <v>68</v>
      </c>
      <c r="C161" s="216" t="s">
        <v>626</v>
      </c>
      <c r="D161" s="217" t="s">
        <v>627</v>
      </c>
      <c r="E161" s="217" t="s">
        <v>680</v>
      </c>
      <c r="F161" s="217"/>
      <c r="G161" s="217"/>
      <c r="H161" s="217"/>
      <c r="I161" s="215" t="s">
        <v>681</v>
      </c>
      <c r="J161" s="215" t="s">
        <v>682</v>
      </c>
      <c r="K161" s="215" t="s">
        <v>683</v>
      </c>
      <c r="L161" s="215" t="s">
        <v>642</v>
      </c>
      <c r="M161" s="214" t="str">
        <f>IF(G161&lt;&gt;"",CONCATENATE(F161," ",G161),CONCATENATE(I161," ",J161," ",K161," ",L161))</f>
        <v>Posibilidad de modificar o extraer  por parte de funcionarios o contratistas la Información alojada en los servidores o bases de datos asociada a las victimas,  para obtener un beneficio personal o para un tercero</v>
      </c>
      <c r="N161" s="215" t="s">
        <v>89</v>
      </c>
      <c r="O161" s="215" t="s">
        <v>174</v>
      </c>
      <c r="P161" s="216" t="s">
        <v>90</v>
      </c>
      <c r="Q161" s="216" t="s">
        <v>91</v>
      </c>
      <c r="R161" s="217">
        <v>12</v>
      </c>
      <c r="S161" s="216" t="s">
        <v>212</v>
      </c>
      <c r="T161" s="216">
        <f>IF(S161="Muy alta",100,IF(S161="Alta",80,IF(S161="Media",60,IF(S161="Baja",40,IF(S161="Muy baja",20,IF(S161="Casi Seguro",100,IF(S161="Probable",80,IF(S161="Posible",60,IF(S161="Improbable",40,IF(S161="Rara vez",20,0))))))))))</f>
        <v>20</v>
      </c>
      <c r="U161" s="216" t="s">
        <v>134</v>
      </c>
      <c r="V161" s="216">
        <f>IF(U161="Catastrófico",100,IF(U161="Mayor",80,IF(U161="Moderado",60,IF(U161="Menor",40,IF(U161="Leve",20,0)))))</f>
        <v>100</v>
      </c>
      <c r="W161" s="216" t="s">
        <v>135</v>
      </c>
      <c r="X161" s="97" t="s">
        <v>684</v>
      </c>
      <c r="Y161" s="96" t="str">
        <f t="shared" si="181"/>
        <v>Probabilidad</v>
      </c>
      <c r="Z161" s="96" t="s">
        <v>72</v>
      </c>
      <c r="AA161" s="96" t="s">
        <v>165</v>
      </c>
      <c r="AB161" s="96" t="s">
        <v>74</v>
      </c>
      <c r="AC161" s="96" t="s">
        <v>75</v>
      </c>
      <c r="AD161" s="96" t="s">
        <v>76</v>
      </c>
      <c r="AE161" s="347" t="e">
        <f>AI163</f>
        <v>#REF!</v>
      </c>
      <c r="AF161" s="96">
        <f t="shared" si="182"/>
        <v>25</v>
      </c>
      <c r="AG161" s="96">
        <f t="shared" si="183"/>
        <v>25</v>
      </c>
      <c r="AH161" s="96" t="e">
        <f>(#REF!*((AF161+AG161))/100)</f>
        <v>#REF!</v>
      </c>
      <c r="AI161" s="96" t="e">
        <f>T161-AH161</f>
        <v>#REF!</v>
      </c>
      <c r="AJ161" s="347" t="e">
        <f>AN163</f>
        <v>#REF!</v>
      </c>
      <c r="AK161" s="96">
        <f t="shared" si="184"/>
        <v>0</v>
      </c>
      <c r="AL161" s="96">
        <f t="shared" si="185"/>
        <v>0</v>
      </c>
      <c r="AM161" s="96" t="e">
        <f>(#REF!*((AK161+AL161))/100)</f>
        <v>#REF!</v>
      </c>
      <c r="AN161" s="96" t="e">
        <f>V161-AM161</f>
        <v>#REF!</v>
      </c>
      <c r="AO161" s="216" t="s">
        <v>135</v>
      </c>
      <c r="AP161" s="216" t="s">
        <v>78</v>
      </c>
      <c r="AQ161" s="216" t="s">
        <v>154</v>
      </c>
      <c r="AR161" s="227" t="s">
        <v>685</v>
      </c>
      <c r="AS161" s="86">
        <v>46142</v>
      </c>
      <c r="AT161" s="86">
        <v>46325</v>
      </c>
      <c r="AU161" s="246" t="s">
        <v>81</v>
      </c>
      <c r="AV161" s="218" t="s">
        <v>669</v>
      </c>
    </row>
    <row r="162" spans="2:48" ht="58" x14ac:dyDescent="0.35">
      <c r="B162" s="434"/>
      <c r="C162" s="216"/>
      <c r="D162" s="217"/>
      <c r="E162" s="217"/>
      <c r="F162" s="217"/>
      <c r="G162" s="217"/>
      <c r="H162" s="217"/>
      <c r="I162" s="215"/>
      <c r="J162" s="215"/>
      <c r="K162" s="215"/>
      <c r="L162" s="215"/>
      <c r="M162" s="214"/>
      <c r="N162" s="215"/>
      <c r="O162" s="215"/>
      <c r="P162" s="216"/>
      <c r="Q162" s="216"/>
      <c r="R162" s="217"/>
      <c r="S162" s="216"/>
      <c r="T162" s="216"/>
      <c r="U162" s="216"/>
      <c r="V162" s="216"/>
      <c r="W162" s="216"/>
      <c r="X162" s="97" t="s">
        <v>686</v>
      </c>
      <c r="Y162" s="96" t="str">
        <f t="shared" si="181"/>
        <v>Probabilidad</v>
      </c>
      <c r="Z162" s="96" t="s">
        <v>72</v>
      </c>
      <c r="AA162" s="96" t="s">
        <v>165</v>
      </c>
      <c r="AB162" s="96" t="s">
        <v>74</v>
      </c>
      <c r="AC162" s="96" t="s">
        <v>75</v>
      </c>
      <c r="AD162" s="96" t="s">
        <v>76</v>
      </c>
      <c r="AE162" s="347"/>
      <c r="AF162" s="96">
        <f t="shared" si="182"/>
        <v>25</v>
      </c>
      <c r="AG162" s="96">
        <f t="shared" si="183"/>
        <v>25</v>
      </c>
      <c r="AH162" s="96" t="e">
        <f>(#REF!*((AF162+AG162))/100)</f>
        <v>#REF!</v>
      </c>
      <c r="AI162" s="96" t="e">
        <f>AI161-AH162</f>
        <v>#REF!</v>
      </c>
      <c r="AJ162" s="347"/>
      <c r="AK162" s="96">
        <f t="shared" si="184"/>
        <v>0</v>
      </c>
      <c r="AL162" s="96">
        <f t="shared" si="185"/>
        <v>0</v>
      </c>
      <c r="AM162" s="96" t="e">
        <f>(#REF!*((AK162+AL162))/100)</f>
        <v>#REF!</v>
      </c>
      <c r="AN162" s="96" t="e">
        <f>AN161-AM162</f>
        <v>#REF!</v>
      </c>
      <c r="AO162" s="216"/>
      <c r="AP162" s="216"/>
      <c r="AQ162" s="216"/>
      <c r="AR162" s="227"/>
      <c r="AS162" s="86">
        <v>46142</v>
      </c>
      <c r="AT162" s="86">
        <v>46325</v>
      </c>
      <c r="AU162" s="246"/>
      <c r="AV162" s="218"/>
    </row>
    <row r="163" spans="2:48" ht="135" customHeight="1" x14ac:dyDescent="0.35">
      <c r="B163" s="434"/>
      <c r="C163" s="216"/>
      <c r="D163" s="217"/>
      <c r="E163" s="217"/>
      <c r="F163" s="217"/>
      <c r="G163" s="217"/>
      <c r="H163" s="217"/>
      <c r="I163" s="215"/>
      <c r="J163" s="215"/>
      <c r="K163" s="215"/>
      <c r="L163" s="215"/>
      <c r="M163" s="214"/>
      <c r="N163" s="215"/>
      <c r="O163" s="215"/>
      <c r="P163" s="216"/>
      <c r="Q163" s="216"/>
      <c r="R163" s="217"/>
      <c r="S163" s="216"/>
      <c r="T163" s="216"/>
      <c r="U163" s="216"/>
      <c r="V163" s="216"/>
      <c r="W163" s="216"/>
      <c r="X163" s="97" t="s">
        <v>687</v>
      </c>
      <c r="Y163" s="96" t="str">
        <f t="shared" si="181"/>
        <v>Probabilidad</v>
      </c>
      <c r="Z163" s="96" t="s">
        <v>72</v>
      </c>
      <c r="AA163" s="96" t="s">
        <v>73</v>
      </c>
      <c r="AB163" s="96" t="s">
        <v>74</v>
      </c>
      <c r="AC163" s="96" t="s">
        <v>75</v>
      </c>
      <c r="AD163" s="96" t="s">
        <v>76</v>
      </c>
      <c r="AE163" s="347"/>
      <c r="AF163" s="96">
        <f t="shared" si="182"/>
        <v>25</v>
      </c>
      <c r="AG163" s="96">
        <f t="shared" si="183"/>
        <v>15</v>
      </c>
      <c r="AH163" s="96" t="e">
        <f>(#REF!*((AF163+AG163))/100)</f>
        <v>#REF!</v>
      </c>
      <c r="AI163" s="96" t="e">
        <f>AI162-AH163</f>
        <v>#REF!</v>
      </c>
      <c r="AJ163" s="347"/>
      <c r="AK163" s="96">
        <f t="shared" si="184"/>
        <v>0</v>
      </c>
      <c r="AL163" s="96">
        <f t="shared" si="185"/>
        <v>0</v>
      </c>
      <c r="AM163" s="96" t="e">
        <f>(#REF!*((AK163+AL163))/100)</f>
        <v>#REF!</v>
      </c>
      <c r="AN163" s="96" t="e">
        <f>AN162-AM163</f>
        <v>#REF!</v>
      </c>
      <c r="AO163" s="216"/>
      <c r="AP163" s="216"/>
      <c r="AQ163" s="216"/>
      <c r="AR163" s="227"/>
      <c r="AS163" s="86">
        <v>46142</v>
      </c>
      <c r="AT163" s="86">
        <v>46325</v>
      </c>
      <c r="AU163" s="246"/>
      <c r="AV163" s="218"/>
    </row>
    <row r="164" spans="2:48" ht="122.25" customHeight="1" x14ac:dyDescent="0.35">
      <c r="B164" s="434">
        <v>69</v>
      </c>
      <c r="C164" s="216" t="s">
        <v>626</v>
      </c>
      <c r="D164" s="217" t="s">
        <v>627</v>
      </c>
      <c r="E164" s="217" t="s">
        <v>688</v>
      </c>
      <c r="F164" s="217" t="s">
        <v>61</v>
      </c>
      <c r="G164" s="232" t="s">
        <v>689</v>
      </c>
      <c r="H164" s="232" t="s">
        <v>690</v>
      </c>
      <c r="I164" s="215"/>
      <c r="J164" s="215"/>
      <c r="K164" s="215"/>
      <c r="L164" s="215"/>
      <c r="M164" s="214" t="str">
        <f>IF(G164&lt;&gt;"",CONCATENATE(F164," ",G164," ",H164),CONCATENATE(I164," ",J164," ",K164," ",L164))</f>
        <v>Posibilidad de pérdida económica y reputacional por el inadecuado manejo del recurso público asociado a los procesos de precontractuales, contractuales y postcontractuales debido a desconocimiento, falta de gestión y/o falta de seguimiento frente a los lineamientos y directrices emitidos desde los procesos de gestión contractual y gestión financiera y/o por parte de los responsables de TI que apoyan estos procesos.</v>
      </c>
      <c r="N164" s="215" t="s">
        <v>586</v>
      </c>
      <c r="O164" s="215" t="s">
        <v>174</v>
      </c>
      <c r="P164" s="216" t="s">
        <v>65</v>
      </c>
      <c r="Q164" s="216" t="s">
        <v>66</v>
      </c>
      <c r="R164" s="217">
        <v>12</v>
      </c>
      <c r="S164" s="216" t="s">
        <v>113</v>
      </c>
      <c r="T164" s="216">
        <f>IF(S164="Muy alta",100,IF(S164="Alta",80,IF(S164="Media",60,IF(S164="Baja",40,IF(S164="Muy baja",20,IF(S164="Casi Seguro",100,IF(S164="Probable",80,IF(S164="Posible",60,IF(S164="Improbable",40,IF(S164="Rara vez",20,0))))))))))</f>
        <v>40</v>
      </c>
      <c r="U164" s="216" t="s">
        <v>114</v>
      </c>
      <c r="V164" s="216">
        <f>IF(U164="Catastrófico",100,IF(U164="Mayor",80,IF(U164="Moderado",60,IF(U164="Menor",40,IF(U164="Leve",20,0)))))</f>
        <v>40</v>
      </c>
      <c r="W164" s="216" t="s">
        <v>77</v>
      </c>
      <c r="X164" s="97" t="s">
        <v>691</v>
      </c>
      <c r="Y164" s="96" t="str">
        <f t="shared" si="181"/>
        <v>Probabilidad</v>
      </c>
      <c r="Z164" s="96" t="s">
        <v>72</v>
      </c>
      <c r="AA164" s="96" t="s">
        <v>73</v>
      </c>
      <c r="AB164" s="96" t="s">
        <v>74</v>
      </c>
      <c r="AC164" s="96" t="s">
        <v>75</v>
      </c>
      <c r="AD164" s="96" t="s">
        <v>76</v>
      </c>
      <c r="AE164" s="347">
        <f>AI166</f>
        <v>26.560000000000002</v>
      </c>
      <c r="AF164" s="96">
        <f t="shared" si="182"/>
        <v>25</v>
      </c>
      <c r="AG164" s="96">
        <f t="shared" si="183"/>
        <v>15</v>
      </c>
      <c r="AH164" s="96">
        <f>($T$30*((AF164+AG164))/100)</f>
        <v>0</v>
      </c>
      <c r="AI164" s="96">
        <f>T164-AH164</f>
        <v>40</v>
      </c>
      <c r="AJ164" s="347">
        <f>AN166</f>
        <v>40</v>
      </c>
      <c r="AK164" s="96">
        <f t="shared" si="184"/>
        <v>0</v>
      </c>
      <c r="AL164" s="96">
        <f t="shared" si="185"/>
        <v>0</v>
      </c>
      <c r="AM164" s="96">
        <f>($V$30*((AK164+AL164))/100)</f>
        <v>0</v>
      </c>
      <c r="AN164" s="96">
        <f>V164-AM164</f>
        <v>40</v>
      </c>
      <c r="AO164" s="216" t="s">
        <v>163</v>
      </c>
      <c r="AP164" s="216" t="s">
        <v>166</v>
      </c>
      <c r="AQ164" s="216" t="s">
        <v>692</v>
      </c>
      <c r="AR164" s="227" t="s">
        <v>168</v>
      </c>
      <c r="AS164" s="237"/>
      <c r="AT164" s="237"/>
      <c r="AU164" s="237"/>
      <c r="AV164" s="237"/>
    </row>
    <row r="165" spans="2:48" ht="155.25" customHeight="1" x14ac:dyDescent="0.35">
      <c r="B165" s="434"/>
      <c r="C165" s="216"/>
      <c r="D165" s="217"/>
      <c r="E165" s="217"/>
      <c r="F165" s="217"/>
      <c r="G165" s="232"/>
      <c r="H165" s="232"/>
      <c r="I165" s="215"/>
      <c r="J165" s="215"/>
      <c r="K165" s="215"/>
      <c r="L165" s="215"/>
      <c r="M165" s="214"/>
      <c r="N165" s="215"/>
      <c r="O165" s="215"/>
      <c r="P165" s="216"/>
      <c r="Q165" s="216"/>
      <c r="R165" s="217"/>
      <c r="S165" s="216"/>
      <c r="T165" s="216"/>
      <c r="U165" s="216"/>
      <c r="V165" s="216"/>
      <c r="W165" s="216"/>
      <c r="X165" s="97" t="s">
        <v>693</v>
      </c>
      <c r="Y165" s="96" t="str">
        <f t="shared" si="181"/>
        <v>Probabilidad</v>
      </c>
      <c r="Z165" s="96" t="s">
        <v>94</v>
      </c>
      <c r="AA165" s="96" t="s">
        <v>73</v>
      </c>
      <c r="AB165" s="96" t="s">
        <v>74</v>
      </c>
      <c r="AC165" s="96" t="s">
        <v>75</v>
      </c>
      <c r="AD165" s="96" t="s">
        <v>76</v>
      </c>
      <c r="AE165" s="347"/>
      <c r="AF165" s="96">
        <f t="shared" si="182"/>
        <v>15</v>
      </c>
      <c r="AG165" s="96">
        <f t="shared" si="183"/>
        <v>15</v>
      </c>
      <c r="AH165" s="96">
        <f>($AI$30*((AF165+AG165))/100)</f>
        <v>8.4</v>
      </c>
      <c r="AI165" s="96">
        <f>AI164-AH165</f>
        <v>31.6</v>
      </c>
      <c r="AJ165" s="347"/>
      <c r="AK165" s="96">
        <f t="shared" si="184"/>
        <v>0</v>
      </c>
      <c r="AL165" s="96">
        <f t="shared" si="185"/>
        <v>0</v>
      </c>
      <c r="AM165" s="96">
        <f>($AN$30*((AK165+AL165))/100)</f>
        <v>0</v>
      </c>
      <c r="AN165" s="96">
        <f>AN164-AM165</f>
        <v>40</v>
      </c>
      <c r="AO165" s="216"/>
      <c r="AP165" s="216"/>
      <c r="AQ165" s="216"/>
      <c r="AR165" s="227"/>
      <c r="AS165" s="237"/>
      <c r="AT165" s="237"/>
      <c r="AU165" s="237"/>
      <c r="AV165" s="237"/>
    </row>
    <row r="166" spans="2:48" ht="122.25" customHeight="1" x14ac:dyDescent="0.35">
      <c r="B166" s="434"/>
      <c r="C166" s="216"/>
      <c r="D166" s="217"/>
      <c r="E166" s="217"/>
      <c r="F166" s="217"/>
      <c r="G166" s="232"/>
      <c r="H166" s="232"/>
      <c r="I166" s="215"/>
      <c r="J166" s="215"/>
      <c r="K166" s="215"/>
      <c r="L166" s="215"/>
      <c r="M166" s="214"/>
      <c r="N166" s="215"/>
      <c r="O166" s="215"/>
      <c r="P166" s="216"/>
      <c r="Q166" s="216"/>
      <c r="R166" s="217"/>
      <c r="S166" s="216"/>
      <c r="T166" s="216"/>
      <c r="U166" s="216"/>
      <c r="V166" s="216"/>
      <c r="W166" s="216"/>
      <c r="X166" s="97" t="s">
        <v>694</v>
      </c>
      <c r="Y166" s="96" t="str">
        <f t="shared" si="181"/>
        <v>Probabilidad</v>
      </c>
      <c r="Z166" s="96" t="s">
        <v>94</v>
      </c>
      <c r="AA166" s="96" t="s">
        <v>73</v>
      </c>
      <c r="AB166" s="96" t="s">
        <v>74</v>
      </c>
      <c r="AC166" s="96" t="s">
        <v>75</v>
      </c>
      <c r="AD166" s="96" t="s">
        <v>76</v>
      </c>
      <c r="AE166" s="347"/>
      <c r="AF166" s="96">
        <f t="shared" si="182"/>
        <v>15</v>
      </c>
      <c r="AG166" s="96">
        <f t="shared" si="183"/>
        <v>15</v>
      </c>
      <c r="AH166" s="96">
        <f>($AI$31*((AF166+AG166))/100)</f>
        <v>5.04</v>
      </c>
      <c r="AI166" s="96">
        <f>AI165-AH166</f>
        <v>26.560000000000002</v>
      </c>
      <c r="AJ166" s="347"/>
      <c r="AK166" s="96">
        <f t="shared" si="184"/>
        <v>0</v>
      </c>
      <c r="AL166" s="96">
        <f t="shared" si="185"/>
        <v>0</v>
      </c>
      <c r="AM166" s="96">
        <f>($AN$31*((AK166+AL166))/100)</f>
        <v>0</v>
      </c>
      <c r="AN166" s="96">
        <f>AN165-AM166</f>
        <v>40</v>
      </c>
      <c r="AO166" s="216"/>
      <c r="AP166" s="216"/>
      <c r="AQ166" s="216"/>
      <c r="AR166" s="227"/>
      <c r="AS166" s="237"/>
      <c r="AT166" s="237"/>
      <c r="AU166" s="237"/>
      <c r="AV166" s="237"/>
    </row>
    <row r="167" spans="2:48" ht="212.25" customHeight="1" x14ac:dyDescent="0.35">
      <c r="B167" s="434">
        <v>70</v>
      </c>
      <c r="C167" s="216" t="s">
        <v>626</v>
      </c>
      <c r="D167" s="216" t="s">
        <v>695</v>
      </c>
      <c r="E167" s="216" t="s">
        <v>696</v>
      </c>
      <c r="F167" s="216" t="s">
        <v>61</v>
      </c>
      <c r="G167" s="216" t="s">
        <v>159</v>
      </c>
      <c r="H167" s="216" t="s">
        <v>697</v>
      </c>
      <c r="I167" s="215"/>
      <c r="J167" s="215"/>
      <c r="K167" s="215"/>
      <c r="L167" s="215"/>
      <c r="M167" s="214" t="str">
        <f t="shared" ref="M167" si="186">IF(G167&lt;&gt;"",CONCATENATE(F167," ",G167,"",H167),CONCATENATE(I167," ",J167," ",K167," ",L167))</f>
        <v>Posibilidad de pérdida económica y reputacional por pérdida de la Disponibilidad de la Información de la Entidad, debido a la fallas en la identificación y seguimiento de los riesgos de Seguridad y desactualización del Inventario de Activos de Información de la Entidad.</v>
      </c>
      <c r="N167" s="215" t="s">
        <v>150</v>
      </c>
      <c r="O167" s="232" t="s">
        <v>698</v>
      </c>
      <c r="P167" s="216" t="s">
        <v>660</v>
      </c>
      <c r="Q167" s="216" t="s">
        <v>354</v>
      </c>
      <c r="R167" s="217" t="s">
        <v>152</v>
      </c>
      <c r="S167" s="216" t="s">
        <v>398</v>
      </c>
      <c r="T167" s="216">
        <f t="shared" ref="T167" si="187">IF(S167="Muy alta",100,IF(S167="Alta",80,IF(S167="Media",60,IF(S167="Baja",40,IF(S167="Muy baja",20,IF(S167="Casi Seguro",100,IF(S167="Probable",80,IF(S167="Posible",60,IF(S167="Improbable",40,IF(S167="Rara vez",20,0))))))))))</f>
        <v>80</v>
      </c>
      <c r="U167" s="216" t="s">
        <v>69</v>
      </c>
      <c r="V167" s="216">
        <f t="shared" ref="V167" si="188">IF(U167="Catastrófico",100,IF(U167="Mayor",80,IF(U167="Moderado",60,IF(U167="Menor",40,IF(U167="Leve",20,0)))))</f>
        <v>80</v>
      </c>
      <c r="W167" s="216" t="s">
        <v>70</v>
      </c>
      <c r="X167" s="97" t="s">
        <v>699</v>
      </c>
      <c r="Y167" s="96" t="str">
        <f t="shared" si="181"/>
        <v>Probabilidad</v>
      </c>
      <c r="Z167" s="96" t="s">
        <v>72</v>
      </c>
      <c r="AA167" s="96" t="s">
        <v>73</v>
      </c>
      <c r="AB167" s="96" t="s">
        <v>74</v>
      </c>
      <c r="AC167" s="96" t="s">
        <v>75</v>
      </c>
      <c r="AD167" s="96" t="s">
        <v>76</v>
      </c>
      <c r="AE167" s="347">
        <f>AI168</f>
        <v>38.4</v>
      </c>
      <c r="AF167" s="96">
        <f t="shared" si="182"/>
        <v>25</v>
      </c>
      <c r="AG167" s="96">
        <f t="shared" si="183"/>
        <v>15</v>
      </c>
      <c r="AH167" s="96">
        <v>32</v>
      </c>
      <c r="AI167" s="96">
        <f t="shared" ref="AI167" si="189">T167-AH167</f>
        <v>48</v>
      </c>
      <c r="AJ167" s="347">
        <f>AN168</f>
        <v>80</v>
      </c>
      <c r="AK167" s="96">
        <f t="shared" si="184"/>
        <v>0</v>
      </c>
      <c r="AL167" s="96">
        <f t="shared" si="185"/>
        <v>0</v>
      </c>
      <c r="AM167" s="96">
        <v>0</v>
      </c>
      <c r="AN167" s="96">
        <f t="shared" ref="AN167" si="190">V167-AM167</f>
        <v>80</v>
      </c>
      <c r="AO167" s="216" t="s">
        <v>70</v>
      </c>
      <c r="AP167" s="216" t="s">
        <v>78</v>
      </c>
      <c r="AQ167" s="216" t="s">
        <v>154</v>
      </c>
      <c r="AR167" s="97" t="s">
        <v>700</v>
      </c>
      <c r="AS167" s="236">
        <v>46024</v>
      </c>
      <c r="AT167" s="236">
        <v>46387</v>
      </c>
      <c r="AU167" s="216" t="s">
        <v>271</v>
      </c>
      <c r="AV167" s="242" t="s">
        <v>701</v>
      </c>
    </row>
    <row r="168" spans="2:48" ht="249.75" customHeight="1" x14ac:dyDescent="0.35">
      <c r="B168" s="434"/>
      <c r="C168" s="216"/>
      <c r="D168" s="216"/>
      <c r="E168" s="216"/>
      <c r="F168" s="216"/>
      <c r="G168" s="216"/>
      <c r="H168" s="216"/>
      <c r="I168" s="215"/>
      <c r="J168" s="215"/>
      <c r="K168" s="215"/>
      <c r="L168" s="215"/>
      <c r="M168" s="214"/>
      <c r="N168" s="215"/>
      <c r="O168" s="232"/>
      <c r="P168" s="216"/>
      <c r="Q168" s="216"/>
      <c r="R168" s="217"/>
      <c r="S168" s="216"/>
      <c r="T168" s="216"/>
      <c r="U168" s="216"/>
      <c r="V168" s="216"/>
      <c r="W168" s="216"/>
      <c r="X168" s="97" t="s">
        <v>702</v>
      </c>
      <c r="Y168" s="96" t="str">
        <f t="shared" si="181"/>
        <v>Probabilidad</v>
      </c>
      <c r="Z168" s="96" t="s">
        <v>72</v>
      </c>
      <c r="AA168" s="96" t="s">
        <v>73</v>
      </c>
      <c r="AB168" s="96" t="s">
        <v>74</v>
      </c>
      <c r="AC168" s="96" t="s">
        <v>75</v>
      </c>
      <c r="AD168" s="96" t="s">
        <v>76</v>
      </c>
      <c r="AE168" s="347"/>
      <c r="AF168" s="96">
        <f t="shared" si="182"/>
        <v>25</v>
      </c>
      <c r="AG168" s="96">
        <f t="shared" si="183"/>
        <v>15</v>
      </c>
      <c r="AH168" s="96">
        <f>($AH$9*((AF168+AG168))/100)</f>
        <v>9.6</v>
      </c>
      <c r="AI168" s="96">
        <f t="shared" ref="AI168" si="191">AI167-AH168</f>
        <v>38.4</v>
      </c>
      <c r="AJ168" s="347"/>
      <c r="AK168" s="96">
        <f t="shared" si="184"/>
        <v>0</v>
      </c>
      <c r="AL168" s="96">
        <f t="shared" si="185"/>
        <v>0</v>
      </c>
      <c r="AM168" s="96">
        <f>($AM$9*((AK168+AL168))/100)</f>
        <v>0</v>
      </c>
      <c r="AN168" s="96">
        <f t="shared" ref="AN168" si="192">AN167-AM168</f>
        <v>80</v>
      </c>
      <c r="AO168" s="216"/>
      <c r="AP168" s="216"/>
      <c r="AQ168" s="216"/>
      <c r="AR168" s="97" t="s">
        <v>703</v>
      </c>
      <c r="AS168" s="237"/>
      <c r="AT168" s="237"/>
      <c r="AU168" s="216"/>
      <c r="AV168" s="242"/>
    </row>
    <row r="169" spans="2:48" ht="208.5" customHeight="1" x14ac:dyDescent="0.35">
      <c r="B169" s="434">
        <v>71</v>
      </c>
      <c r="C169" s="216" t="s">
        <v>626</v>
      </c>
      <c r="D169" s="216" t="s">
        <v>695</v>
      </c>
      <c r="E169" s="232" t="s">
        <v>704</v>
      </c>
      <c r="F169" s="216" t="s">
        <v>61</v>
      </c>
      <c r="G169" s="216" t="s">
        <v>705</v>
      </c>
      <c r="H169" s="216" t="s">
        <v>706</v>
      </c>
      <c r="I169" s="215"/>
      <c r="J169" s="215"/>
      <c r="K169" s="215"/>
      <c r="L169" s="215"/>
      <c r="M169" s="214" t="str">
        <f t="shared" ref="M169" si="193">IF(G169&lt;&gt;"",CONCATENATE(F169," ",G169,"",H169),CONCATENATE(I169," ",J169," ",K169," ",L169))</f>
        <v>Posibilidad de pérdida económica y reputacional por pérdida a la Integridad y Disponibilidad de la Información de la Entidad, debido a la falla o ausencia de controles para la remediación de vulnerabilidades en la Infraestructura Tecnologica y/o materialización de incidentes de seguridad.</v>
      </c>
      <c r="N169" s="215" t="s">
        <v>150</v>
      </c>
      <c r="O169" s="232" t="s">
        <v>698</v>
      </c>
      <c r="P169" s="216" t="s">
        <v>660</v>
      </c>
      <c r="Q169" s="216" t="s">
        <v>354</v>
      </c>
      <c r="R169" s="217" t="s">
        <v>707</v>
      </c>
      <c r="S169" s="216" t="s">
        <v>398</v>
      </c>
      <c r="T169" s="216">
        <f t="shared" ref="T169" si="194">IF(S169="Muy alta",100,IF(S169="Alta",80,IF(S169="Media",60,IF(S169="Baja",40,IF(S169="Muy baja",20,IF(S169="Casi Seguro",100,IF(S169="Probable",80,IF(S169="Posible",60,IF(S169="Improbable",40,IF(S169="Rara vez",20,0))))))))))</f>
        <v>80</v>
      </c>
      <c r="U169" s="216" t="s">
        <v>134</v>
      </c>
      <c r="V169" s="216">
        <f t="shared" ref="V169" si="195">IF(U169="Catastrófico",100,IF(U169="Mayor",80,IF(U169="Moderado",60,IF(U169="Menor",40,IF(U169="Leve",20,0)))))</f>
        <v>100</v>
      </c>
      <c r="W169" s="216" t="s">
        <v>135</v>
      </c>
      <c r="X169" s="97" t="s">
        <v>708</v>
      </c>
      <c r="Y169" s="96" t="str">
        <f t="shared" si="181"/>
        <v>Probabilidad</v>
      </c>
      <c r="Z169" s="96" t="s">
        <v>72</v>
      </c>
      <c r="AA169" s="96" t="s">
        <v>165</v>
      </c>
      <c r="AB169" s="96" t="s">
        <v>74</v>
      </c>
      <c r="AC169" s="96" t="s">
        <v>75</v>
      </c>
      <c r="AD169" s="96" t="s">
        <v>76</v>
      </c>
      <c r="AE169" s="347">
        <f t="shared" ref="AE169" si="196">AI171</f>
        <v>24</v>
      </c>
      <c r="AF169" s="96">
        <f t="shared" si="182"/>
        <v>25</v>
      </c>
      <c r="AG169" s="96">
        <f t="shared" si="183"/>
        <v>25</v>
      </c>
      <c r="AH169" s="96">
        <v>40</v>
      </c>
      <c r="AI169" s="96">
        <f t="shared" ref="AI169" si="197">T169-AH169</f>
        <v>40</v>
      </c>
      <c r="AJ169" s="347">
        <f t="shared" ref="AJ169" si="198">AN171</f>
        <v>100</v>
      </c>
      <c r="AK169" s="96">
        <f t="shared" si="184"/>
        <v>0</v>
      </c>
      <c r="AL169" s="96">
        <f t="shared" si="185"/>
        <v>0</v>
      </c>
      <c r="AM169" s="96">
        <v>0</v>
      </c>
      <c r="AN169" s="96">
        <f t="shared" ref="AN169" si="199">V169-AM169</f>
        <v>100</v>
      </c>
      <c r="AO169" s="216" t="s">
        <v>70</v>
      </c>
      <c r="AP169" s="216" t="s">
        <v>78</v>
      </c>
      <c r="AQ169" s="216" t="s">
        <v>154</v>
      </c>
      <c r="AR169" s="97" t="s">
        <v>709</v>
      </c>
      <c r="AS169" s="236">
        <v>46024</v>
      </c>
      <c r="AT169" s="236">
        <v>46387</v>
      </c>
      <c r="AU169" s="216" t="s">
        <v>271</v>
      </c>
      <c r="AV169" s="242"/>
    </row>
    <row r="170" spans="2:48" ht="122.25" customHeight="1" x14ac:dyDescent="0.35">
      <c r="B170" s="434"/>
      <c r="C170" s="216"/>
      <c r="D170" s="216"/>
      <c r="E170" s="232"/>
      <c r="F170" s="216"/>
      <c r="G170" s="216"/>
      <c r="H170" s="216"/>
      <c r="I170" s="215"/>
      <c r="J170" s="215"/>
      <c r="K170" s="215"/>
      <c r="L170" s="215"/>
      <c r="M170" s="214"/>
      <c r="N170" s="215"/>
      <c r="O170" s="232"/>
      <c r="P170" s="216"/>
      <c r="Q170" s="216"/>
      <c r="R170" s="217"/>
      <c r="S170" s="216"/>
      <c r="T170" s="216"/>
      <c r="U170" s="216"/>
      <c r="V170" s="216"/>
      <c r="W170" s="216"/>
      <c r="X170" s="97" t="s">
        <v>710</v>
      </c>
      <c r="Y170" s="96" t="str">
        <f t="shared" si="181"/>
        <v>Probabilidad</v>
      </c>
      <c r="Z170" s="96" t="s">
        <v>72</v>
      </c>
      <c r="AA170" s="96" t="s">
        <v>73</v>
      </c>
      <c r="AB170" s="96" t="s">
        <v>74</v>
      </c>
      <c r="AC170" s="96" t="s">
        <v>75</v>
      </c>
      <c r="AD170" s="96" t="s">
        <v>76</v>
      </c>
      <c r="AE170" s="347"/>
      <c r="AF170" s="96">
        <f t="shared" si="182"/>
        <v>25</v>
      </c>
      <c r="AG170" s="96">
        <f t="shared" si="183"/>
        <v>15</v>
      </c>
      <c r="AH170" s="96">
        <v>16</v>
      </c>
      <c r="AI170" s="96">
        <f t="shared" ref="AI170:AI171" si="200">AI169-AH170</f>
        <v>24</v>
      </c>
      <c r="AJ170" s="347"/>
      <c r="AK170" s="96">
        <f t="shared" si="184"/>
        <v>0</v>
      </c>
      <c r="AL170" s="96">
        <f t="shared" si="185"/>
        <v>0</v>
      </c>
      <c r="AM170" s="96">
        <f>($AM$11*((AK170+AL170))/100)</f>
        <v>0</v>
      </c>
      <c r="AN170" s="96">
        <f t="shared" ref="AN170:AN171" si="201">AN169-AM170</f>
        <v>100</v>
      </c>
      <c r="AO170" s="216"/>
      <c r="AP170" s="216"/>
      <c r="AQ170" s="216"/>
      <c r="AR170" s="227" t="s">
        <v>711</v>
      </c>
      <c r="AS170" s="236"/>
      <c r="AT170" s="236"/>
      <c r="AU170" s="216"/>
      <c r="AV170" s="242"/>
    </row>
    <row r="171" spans="2:48" ht="207" customHeight="1" x14ac:dyDescent="0.35">
      <c r="B171" s="434"/>
      <c r="C171" s="216"/>
      <c r="D171" s="216"/>
      <c r="E171" s="232"/>
      <c r="F171" s="216"/>
      <c r="G171" s="216"/>
      <c r="H171" s="216"/>
      <c r="I171" s="215"/>
      <c r="J171" s="215"/>
      <c r="K171" s="215"/>
      <c r="L171" s="215"/>
      <c r="M171" s="214"/>
      <c r="N171" s="215"/>
      <c r="O171" s="232"/>
      <c r="P171" s="216"/>
      <c r="Q171" s="216"/>
      <c r="R171" s="217"/>
      <c r="S171" s="216"/>
      <c r="T171" s="216"/>
      <c r="U171" s="216"/>
      <c r="V171" s="216"/>
      <c r="W171" s="216"/>
      <c r="X171" s="97" t="s">
        <v>712</v>
      </c>
      <c r="Y171" s="96" t="str">
        <f t="shared" si="181"/>
        <v>Impacto</v>
      </c>
      <c r="Z171" s="96" t="s">
        <v>84</v>
      </c>
      <c r="AA171" s="96" t="s">
        <v>73</v>
      </c>
      <c r="AB171" s="96" t="s">
        <v>74</v>
      </c>
      <c r="AC171" s="96" t="s">
        <v>75</v>
      </c>
      <c r="AD171" s="96" t="s">
        <v>76</v>
      </c>
      <c r="AE171" s="347"/>
      <c r="AF171" s="96">
        <f t="shared" si="182"/>
        <v>0</v>
      </c>
      <c r="AG171" s="96">
        <f t="shared" si="183"/>
        <v>0</v>
      </c>
      <c r="AH171" s="96">
        <f>($AH$12*((AF171+AG171))/100)</f>
        <v>0</v>
      </c>
      <c r="AI171" s="96">
        <f t="shared" si="200"/>
        <v>24</v>
      </c>
      <c r="AJ171" s="347"/>
      <c r="AK171" s="96">
        <f t="shared" si="184"/>
        <v>10</v>
      </c>
      <c r="AL171" s="96">
        <f t="shared" si="185"/>
        <v>15</v>
      </c>
      <c r="AM171" s="96">
        <f>($AM$12*((AK171+AL171))/100)</f>
        <v>0</v>
      </c>
      <c r="AN171" s="96">
        <f t="shared" si="201"/>
        <v>100</v>
      </c>
      <c r="AO171" s="216"/>
      <c r="AP171" s="216"/>
      <c r="AQ171" s="216"/>
      <c r="AR171" s="227"/>
      <c r="AS171" s="236"/>
      <c r="AT171" s="236"/>
      <c r="AU171" s="216"/>
      <c r="AV171" s="242"/>
    </row>
    <row r="172" spans="2:48" ht="212.25" customHeight="1" x14ac:dyDescent="0.35">
      <c r="B172" s="434">
        <v>72</v>
      </c>
      <c r="C172" s="216" t="s">
        <v>626</v>
      </c>
      <c r="D172" s="216" t="s">
        <v>695</v>
      </c>
      <c r="E172" s="216" t="s">
        <v>713</v>
      </c>
      <c r="F172" s="216" t="s">
        <v>61</v>
      </c>
      <c r="G172" s="216" t="s">
        <v>148</v>
      </c>
      <c r="H172" s="216" t="s">
        <v>149</v>
      </c>
      <c r="I172" s="215"/>
      <c r="J172" s="215"/>
      <c r="K172" s="215"/>
      <c r="L172" s="215"/>
      <c r="M172" s="214" t="str">
        <f t="shared" ref="M172" si="202">IF(G172&lt;&gt;"",CONCATENATE(F172," ",G172,"",H172),CONCATENATE(I172," ",J172," ",K172," ",L172))</f>
        <v>Posibilidad de pérdida económica y reputacional por pérdida de la Confidencialidad de la Información de la Entidad,  debido a la falla o ausencia de controles relacionados con el acceso a información clasificada y/o reservada.</v>
      </c>
      <c r="N172" s="215" t="s">
        <v>150</v>
      </c>
      <c r="O172" s="215" t="s">
        <v>714</v>
      </c>
      <c r="P172" s="216" t="s">
        <v>65</v>
      </c>
      <c r="Q172" s="216" t="s">
        <v>66</v>
      </c>
      <c r="R172" s="217" t="s">
        <v>268</v>
      </c>
      <c r="S172" s="216" t="s">
        <v>398</v>
      </c>
      <c r="T172" s="216">
        <f t="shared" ref="T172" si="203">IF(S172="Muy alta",100,IF(S172="Alta",80,IF(S172="Media",60,IF(S172="Baja",40,IF(S172="Muy baja",20,IF(S172="Casi Seguro",100,IF(S172="Probable",80,IF(S172="Posible",60,IF(S172="Improbable",40,IF(S172="Rara vez",20,0))))))))))</f>
        <v>80</v>
      </c>
      <c r="U172" s="216" t="s">
        <v>69</v>
      </c>
      <c r="V172" s="216">
        <f t="shared" ref="V172" si="204">IF(U172="Catastrófico",100,IF(U172="Mayor",80,IF(U172="Moderado",60,IF(U172="Menor",40,IF(U172="Leve",20,0)))))</f>
        <v>80</v>
      </c>
      <c r="W172" s="216" t="s">
        <v>70</v>
      </c>
      <c r="X172" s="97" t="s">
        <v>715</v>
      </c>
      <c r="Y172" s="96" t="str">
        <f t="shared" si="181"/>
        <v>Probabilidad</v>
      </c>
      <c r="Z172" s="96" t="s">
        <v>72</v>
      </c>
      <c r="AA172" s="96" t="s">
        <v>73</v>
      </c>
      <c r="AB172" s="96" t="s">
        <v>74</v>
      </c>
      <c r="AC172" s="96" t="s">
        <v>95</v>
      </c>
      <c r="AD172" s="96" t="s">
        <v>76</v>
      </c>
      <c r="AE172" s="347">
        <f>AI174</f>
        <v>14.4</v>
      </c>
      <c r="AF172" s="96">
        <f t="shared" si="182"/>
        <v>25</v>
      </c>
      <c r="AG172" s="96">
        <f t="shared" si="183"/>
        <v>15</v>
      </c>
      <c r="AH172" s="96">
        <v>32</v>
      </c>
      <c r="AI172" s="96">
        <f>T172-AH172</f>
        <v>48</v>
      </c>
      <c r="AJ172" s="347">
        <f>AN174</f>
        <v>80</v>
      </c>
      <c r="AK172" s="96">
        <f t="shared" si="184"/>
        <v>0</v>
      </c>
      <c r="AL172" s="96">
        <f t="shared" si="185"/>
        <v>0</v>
      </c>
      <c r="AM172" s="96">
        <v>0</v>
      </c>
      <c r="AN172" s="96">
        <f>V172-AM172</f>
        <v>80</v>
      </c>
      <c r="AO172" s="216" t="s">
        <v>70</v>
      </c>
      <c r="AP172" s="216" t="s">
        <v>78</v>
      </c>
      <c r="AQ172" s="216" t="s">
        <v>154</v>
      </c>
      <c r="AR172" s="227" t="s">
        <v>716</v>
      </c>
      <c r="AS172" s="236">
        <v>46024</v>
      </c>
      <c r="AT172" s="236">
        <v>46387</v>
      </c>
      <c r="AU172" s="216" t="s">
        <v>271</v>
      </c>
      <c r="AV172" s="243" t="s">
        <v>717</v>
      </c>
    </row>
    <row r="173" spans="2:48" ht="219.75" customHeight="1" x14ac:dyDescent="0.35">
      <c r="B173" s="434"/>
      <c r="C173" s="216"/>
      <c r="D173" s="216"/>
      <c r="E173" s="216"/>
      <c r="F173" s="216"/>
      <c r="G173" s="216"/>
      <c r="H173" s="216"/>
      <c r="I173" s="215"/>
      <c r="J173" s="215"/>
      <c r="K173" s="215"/>
      <c r="L173" s="215"/>
      <c r="M173" s="214"/>
      <c r="N173" s="215"/>
      <c r="O173" s="215"/>
      <c r="P173" s="216"/>
      <c r="Q173" s="216"/>
      <c r="R173" s="217"/>
      <c r="S173" s="216"/>
      <c r="T173" s="216"/>
      <c r="U173" s="216"/>
      <c r="V173" s="216"/>
      <c r="W173" s="216"/>
      <c r="X173" s="97" t="s">
        <v>718</v>
      </c>
      <c r="Y173" s="96" t="str">
        <f t="shared" si="181"/>
        <v>Probabilidad</v>
      </c>
      <c r="Z173" s="96" t="s">
        <v>72</v>
      </c>
      <c r="AA173" s="96" t="s">
        <v>165</v>
      </c>
      <c r="AB173" s="96" t="s">
        <v>74</v>
      </c>
      <c r="AC173" s="96" t="s">
        <v>75</v>
      </c>
      <c r="AD173" s="96" t="s">
        <v>76</v>
      </c>
      <c r="AE173" s="347"/>
      <c r="AF173" s="96">
        <f t="shared" si="182"/>
        <v>25</v>
      </c>
      <c r="AG173" s="96">
        <f t="shared" si="183"/>
        <v>25</v>
      </c>
      <c r="AH173" s="96">
        <v>24</v>
      </c>
      <c r="AI173" s="96">
        <f>AI172-AH173</f>
        <v>24</v>
      </c>
      <c r="AJ173" s="347"/>
      <c r="AK173" s="96">
        <f t="shared" si="184"/>
        <v>0</v>
      </c>
      <c r="AL173" s="96">
        <f t="shared" si="185"/>
        <v>0</v>
      </c>
      <c r="AM173" s="96">
        <f>($AM$9*((AK173+AL173))/100)</f>
        <v>0</v>
      </c>
      <c r="AN173" s="96">
        <f>AN172-AM173</f>
        <v>80</v>
      </c>
      <c r="AO173" s="216"/>
      <c r="AP173" s="216"/>
      <c r="AQ173" s="216"/>
      <c r="AR173" s="227"/>
      <c r="AS173" s="236"/>
      <c r="AT173" s="236"/>
      <c r="AU173" s="216"/>
      <c r="AV173" s="243"/>
    </row>
    <row r="174" spans="2:48" ht="122.25" customHeight="1" x14ac:dyDescent="0.35">
      <c r="B174" s="434"/>
      <c r="C174" s="216"/>
      <c r="D174" s="216"/>
      <c r="E174" s="216"/>
      <c r="F174" s="216"/>
      <c r="G174" s="216"/>
      <c r="H174" s="216"/>
      <c r="I174" s="215"/>
      <c r="J174" s="215"/>
      <c r="K174" s="215"/>
      <c r="L174" s="215"/>
      <c r="M174" s="214"/>
      <c r="N174" s="215"/>
      <c r="O174" s="215"/>
      <c r="P174" s="216"/>
      <c r="Q174" s="216"/>
      <c r="R174" s="217"/>
      <c r="S174" s="216"/>
      <c r="T174" s="216"/>
      <c r="U174" s="216"/>
      <c r="V174" s="216"/>
      <c r="W174" s="216"/>
      <c r="X174" s="97" t="s">
        <v>719</v>
      </c>
      <c r="Y174" s="96" t="str">
        <f t="shared" si="181"/>
        <v>Probabilidad</v>
      </c>
      <c r="Z174" s="96" t="s">
        <v>72</v>
      </c>
      <c r="AA174" s="96" t="s">
        <v>73</v>
      </c>
      <c r="AB174" s="96" t="s">
        <v>74</v>
      </c>
      <c r="AC174" s="96" t="s">
        <v>75</v>
      </c>
      <c r="AD174" s="96" t="s">
        <v>76</v>
      </c>
      <c r="AE174" s="347"/>
      <c r="AF174" s="96">
        <f t="shared" si="182"/>
        <v>25</v>
      </c>
      <c r="AG174" s="96">
        <f t="shared" si="183"/>
        <v>15</v>
      </c>
      <c r="AH174" s="96">
        <v>9.6</v>
      </c>
      <c r="AI174" s="96">
        <f>AI173-AH174</f>
        <v>14.4</v>
      </c>
      <c r="AJ174" s="347"/>
      <c r="AK174" s="96">
        <f t="shared" si="184"/>
        <v>0</v>
      </c>
      <c r="AL174" s="96">
        <f t="shared" si="185"/>
        <v>0</v>
      </c>
      <c r="AM174" s="96">
        <f>($AM$10*((AK174+AL174))/100)</f>
        <v>0</v>
      </c>
      <c r="AN174" s="96">
        <f>AN173-AM174</f>
        <v>80</v>
      </c>
      <c r="AO174" s="216"/>
      <c r="AP174" s="216"/>
      <c r="AQ174" s="216"/>
      <c r="AR174" s="227"/>
      <c r="AS174" s="236"/>
      <c r="AT174" s="236"/>
      <c r="AU174" s="216"/>
      <c r="AV174" s="243"/>
    </row>
    <row r="175" spans="2:48" ht="210.75" customHeight="1" x14ac:dyDescent="0.35">
      <c r="B175" s="434">
        <v>73</v>
      </c>
      <c r="C175" s="216" t="s">
        <v>626</v>
      </c>
      <c r="D175" s="216" t="s">
        <v>695</v>
      </c>
      <c r="E175" s="216" t="s">
        <v>720</v>
      </c>
      <c r="F175" s="216" t="s">
        <v>61</v>
      </c>
      <c r="G175" s="216" t="s">
        <v>159</v>
      </c>
      <c r="H175" s="216" t="s">
        <v>721</v>
      </c>
      <c r="I175" s="215"/>
      <c r="J175" s="215"/>
      <c r="K175" s="215"/>
      <c r="L175" s="215"/>
      <c r="M175" s="214" t="str">
        <f t="shared" ref="M175" si="205">IF(G175&lt;&gt;"",CONCATENATE(F175," ",G175,"",H175),CONCATENATE(I175," ",J175," ",K175," ",L175))</f>
        <v>Posibilidad de pérdida económica y reputacional por pérdida de la Disponibilidad de la Información de la Entidad, debido a la falla o ausencia de controles de seguridad aplicables que permiten dar cumplimiento a las políticas y lineamientos relacionados con los principios de Arquitectura Empresarial.</v>
      </c>
      <c r="N175" s="215" t="s">
        <v>150</v>
      </c>
      <c r="O175" s="215" t="s">
        <v>714</v>
      </c>
      <c r="P175" s="216" t="s">
        <v>65</v>
      </c>
      <c r="Q175" s="216" t="s">
        <v>66</v>
      </c>
      <c r="R175" s="217" t="s">
        <v>268</v>
      </c>
      <c r="S175" s="216" t="s">
        <v>68</v>
      </c>
      <c r="T175" s="216">
        <f t="shared" ref="T175" si="206">IF(S175="Muy alta",100,IF(S175="Alta",80,IF(S175="Media",60,IF(S175="Baja",40,IF(S175="Muy baja",20,IF(S175="Casi Seguro",100,IF(S175="Probable",80,IF(S175="Posible",60,IF(S175="Improbable",40,IF(S175="Rara vez",20,0))))))))))</f>
        <v>60</v>
      </c>
      <c r="U175" s="216" t="s">
        <v>77</v>
      </c>
      <c r="V175" s="216">
        <f t="shared" ref="V175" si="207">IF(U175="Catastrófico",100,IF(U175="Mayor",80,IF(U175="Moderado",60,IF(U175="Menor",40,IF(U175="Leve",20,0)))))</f>
        <v>60</v>
      </c>
      <c r="W175" s="216" t="s">
        <v>77</v>
      </c>
      <c r="X175" s="97" t="s">
        <v>722</v>
      </c>
      <c r="Y175" s="96" t="str">
        <f t="shared" si="181"/>
        <v>Probabilidad</v>
      </c>
      <c r="Z175" s="96" t="s">
        <v>72</v>
      </c>
      <c r="AA175" s="96" t="s">
        <v>73</v>
      </c>
      <c r="AB175" s="96" t="s">
        <v>74</v>
      </c>
      <c r="AC175" s="96" t="s">
        <v>75</v>
      </c>
      <c r="AD175" s="96" t="s">
        <v>76</v>
      </c>
      <c r="AE175" s="347">
        <f>AI176</f>
        <v>21.6</v>
      </c>
      <c r="AF175" s="96">
        <f t="shared" si="182"/>
        <v>25</v>
      </c>
      <c r="AG175" s="96">
        <f t="shared" si="183"/>
        <v>15</v>
      </c>
      <c r="AH175" s="96">
        <v>24</v>
      </c>
      <c r="AI175" s="96">
        <f>T175-AH175</f>
        <v>36</v>
      </c>
      <c r="AJ175" s="347">
        <f>AN176</f>
        <v>60</v>
      </c>
      <c r="AK175" s="96">
        <f t="shared" si="184"/>
        <v>0</v>
      </c>
      <c r="AL175" s="96">
        <f t="shared" si="185"/>
        <v>0</v>
      </c>
      <c r="AM175" s="96">
        <v>0</v>
      </c>
      <c r="AN175" s="96">
        <f t="shared" ref="AN175" si="208">V175-AM175</f>
        <v>60</v>
      </c>
      <c r="AO175" s="216" t="s">
        <v>77</v>
      </c>
      <c r="AP175" s="216" t="s">
        <v>78</v>
      </c>
      <c r="AQ175" s="216" t="s">
        <v>154</v>
      </c>
      <c r="AR175" s="97" t="s">
        <v>723</v>
      </c>
      <c r="AS175" s="236">
        <v>46024</v>
      </c>
      <c r="AT175" s="236">
        <v>46387</v>
      </c>
      <c r="AU175" s="216" t="s">
        <v>271</v>
      </c>
      <c r="AV175" s="243" t="s">
        <v>724</v>
      </c>
    </row>
    <row r="176" spans="2:48" ht="212.25" customHeight="1" x14ac:dyDescent="0.35">
      <c r="B176" s="434"/>
      <c r="C176" s="216"/>
      <c r="D176" s="216"/>
      <c r="E176" s="216"/>
      <c r="F176" s="216"/>
      <c r="G176" s="216"/>
      <c r="H176" s="216"/>
      <c r="I176" s="215"/>
      <c r="J176" s="215"/>
      <c r="K176" s="215"/>
      <c r="L176" s="215"/>
      <c r="M176" s="214"/>
      <c r="N176" s="215"/>
      <c r="O176" s="215"/>
      <c r="P176" s="216"/>
      <c r="Q176" s="216"/>
      <c r="R176" s="217"/>
      <c r="S176" s="216"/>
      <c r="T176" s="216"/>
      <c r="U176" s="216"/>
      <c r="V176" s="216"/>
      <c r="W176" s="216"/>
      <c r="X176" s="97" t="s">
        <v>725</v>
      </c>
      <c r="Y176" s="96" t="str">
        <f t="shared" si="181"/>
        <v>Probabilidad</v>
      </c>
      <c r="Z176" s="96" t="s">
        <v>72</v>
      </c>
      <c r="AA176" s="96" t="s">
        <v>73</v>
      </c>
      <c r="AB176" s="96" t="s">
        <v>74</v>
      </c>
      <c r="AC176" s="96" t="s">
        <v>75</v>
      </c>
      <c r="AD176" s="96" t="s">
        <v>76</v>
      </c>
      <c r="AE176" s="347"/>
      <c r="AF176" s="96">
        <f t="shared" si="182"/>
        <v>25</v>
      </c>
      <c r="AG176" s="96">
        <f t="shared" si="183"/>
        <v>15</v>
      </c>
      <c r="AH176" s="96">
        <v>14.4</v>
      </c>
      <c r="AI176" s="96">
        <f>AI175-AH176</f>
        <v>21.6</v>
      </c>
      <c r="AJ176" s="347"/>
      <c r="AK176" s="96">
        <f t="shared" si="184"/>
        <v>0</v>
      </c>
      <c r="AL176" s="96">
        <f t="shared" si="185"/>
        <v>0</v>
      </c>
      <c r="AM176" s="96">
        <f>($AM$9*((AK176+AL176))/100)</f>
        <v>0</v>
      </c>
      <c r="AN176" s="96">
        <f t="shared" ref="AN176" si="209">AN175-AM176</f>
        <v>60</v>
      </c>
      <c r="AO176" s="216"/>
      <c r="AP176" s="216"/>
      <c r="AQ176" s="216"/>
      <c r="AR176" s="97" t="s">
        <v>726</v>
      </c>
      <c r="AS176" s="236"/>
      <c r="AT176" s="236"/>
      <c r="AU176" s="216"/>
      <c r="AV176" s="243"/>
    </row>
    <row r="177" spans="2:48" ht="197.25" customHeight="1" x14ac:dyDescent="0.35">
      <c r="B177" s="434">
        <v>74</v>
      </c>
      <c r="C177" s="216" t="s">
        <v>626</v>
      </c>
      <c r="D177" s="216" t="s">
        <v>695</v>
      </c>
      <c r="E177" s="216" t="s">
        <v>727</v>
      </c>
      <c r="F177" s="216" t="s">
        <v>61</v>
      </c>
      <c r="G177" s="216" t="s">
        <v>728</v>
      </c>
      <c r="H177" s="216" t="s">
        <v>729</v>
      </c>
      <c r="I177" s="215"/>
      <c r="J177" s="215"/>
      <c r="K177" s="215"/>
      <c r="L177" s="215"/>
      <c r="M177" s="214" t="str">
        <f t="shared" ref="M177" si="210">IF(G177&lt;&gt;"",CONCATENATE(F177," ",G177,"",H177),CONCATENATE(I177," ",J177," ",K177," ",L177))</f>
        <v xml:space="preserve">Posibilidad de pérdida económica y reputacional por pérdida a la Integridad y disponibilidad de la Información de la Entidad, debido a la falla o ausencia de controles de seguridad aplicables para el acceso a los recursos, uso adecuado de la información y la ejecución del control de cambios de (nuevos desarrollos y/o actualizaciones).
</v>
      </c>
      <c r="N177" s="215" t="s">
        <v>150</v>
      </c>
      <c r="O177" s="215" t="s">
        <v>714</v>
      </c>
      <c r="P177" s="216" t="s">
        <v>660</v>
      </c>
      <c r="Q177" s="216" t="s">
        <v>354</v>
      </c>
      <c r="R177" s="217" t="s">
        <v>268</v>
      </c>
      <c r="S177" s="216" t="s">
        <v>68</v>
      </c>
      <c r="T177" s="216">
        <f t="shared" ref="T177" si="211">IF(S177="Muy alta",100,IF(S177="Alta",80,IF(S177="Media",60,IF(S177="Baja",40,IF(S177="Muy baja",20,IF(S177="Casi Seguro",100,IF(S177="Probable",80,IF(S177="Posible",60,IF(S177="Improbable",40,IF(S177="Rara vez",20,0))))))))))</f>
        <v>60</v>
      </c>
      <c r="U177" s="216" t="s">
        <v>69</v>
      </c>
      <c r="V177" s="216">
        <f t="shared" ref="V177" si="212">IF(U177="Catastrófico",100,IF(U177="Mayor",80,IF(U177="Moderado",60,IF(U177="Menor",40,IF(U177="Leve",20,0)))))</f>
        <v>80</v>
      </c>
      <c r="W177" s="216" t="s">
        <v>70</v>
      </c>
      <c r="X177" s="97" t="s">
        <v>730</v>
      </c>
      <c r="Y177" s="96" t="str">
        <f t="shared" si="181"/>
        <v>Probabilidad</v>
      </c>
      <c r="Z177" s="96" t="s">
        <v>72</v>
      </c>
      <c r="AA177" s="96" t="s">
        <v>73</v>
      </c>
      <c r="AB177" s="96" t="s">
        <v>74</v>
      </c>
      <c r="AC177" s="96" t="s">
        <v>75</v>
      </c>
      <c r="AD177" s="96" t="s">
        <v>76</v>
      </c>
      <c r="AE177" s="347">
        <f>AI179</f>
        <v>12.96</v>
      </c>
      <c r="AF177" s="96">
        <f t="shared" si="182"/>
        <v>25</v>
      </c>
      <c r="AG177" s="96">
        <f t="shared" si="183"/>
        <v>15</v>
      </c>
      <c r="AH177" s="96">
        <v>24</v>
      </c>
      <c r="AI177" s="96">
        <f>T177-AH177</f>
        <v>36</v>
      </c>
      <c r="AJ177" s="347">
        <f>AN179</f>
        <v>80</v>
      </c>
      <c r="AK177" s="96">
        <f t="shared" si="184"/>
        <v>0</v>
      </c>
      <c r="AL177" s="96">
        <f t="shared" si="185"/>
        <v>0</v>
      </c>
      <c r="AM177" s="96">
        <v>0</v>
      </c>
      <c r="AN177" s="96">
        <f>V177-AM177</f>
        <v>80</v>
      </c>
      <c r="AO177" s="216" t="s">
        <v>70</v>
      </c>
      <c r="AP177" s="216" t="s">
        <v>78</v>
      </c>
      <c r="AQ177" s="216" t="s">
        <v>154</v>
      </c>
      <c r="AR177" s="227" t="s">
        <v>731</v>
      </c>
      <c r="AS177" s="236">
        <v>46024</v>
      </c>
      <c r="AT177" s="236">
        <v>46387</v>
      </c>
      <c r="AU177" s="216" t="s">
        <v>271</v>
      </c>
      <c r="AV177" s="243" t="s">
        <v>732</v>
      </c>
    </row>
    <row r="178" spans="2:48" ht="193.5" customHeight="1" x14ac:dyDescent="0.35">
      <c r="B178" s="434"/>
      <c r="C178" s="216"/>
      <c r="D178" s="216"/>
      <c r="E178" s="216"/>
      <c r="F178" s="216"/>
      <c r="G178" s="216"/>
      <c r="H178" s="216"/>
      <c r="I178" s="215"/>
      <c r="J178" s="215"/>
      <c r="K178" s="215"/>
      <c r="L178" s="215"/>
      <c r="M178" s="214"/>
      <c r="N178" s="215"/>
      <c r="O178" s="215"/>
      <c r="P178" s="216"/>
      <c r="Q178" s="216"/>
      <c r="R178" s="217"/>
      <c r="S178" s="216"/>
      <c r="T178" s="216"/>
      <c r="U178" s="216"/>
      <c r="V178" s="216"/>
      <c r="W178" s="216"/>
      <c r="X178" s="97" t="s">
        <v>733</v>
      </c>
      <c r="Y178" s="96" t="str">
        <f t="shared" si="181"/>
        <v>Probabilidad</v>
      </c>
      <c r="Z178" s="96" t="s">
        <v>72</v>
      </c>
      <c r="AA178" s="96" t="s">
        <v>73</v>
      </c>
      <c r="AB178" s="96" t="s">
        <v>74</v>
      </c>
      <c r="AC178" s="96" t="s">
        <v>75</v>
      </c>
      <c r="AD178" s="96" t="s">
        <v>76</v>
      </c>
      <c r="AE178" s="347"/>
      <c r="AF178" s="96">
        <f t="shared" si="182"/>
        <v>25</v>
      </c>
      <c r="AG178" s="96">
        <f t="shared" si="183"/>
        <v>15</v>
      </c>
      <c r="AH178" s="96">
        <v>14.4</v>
      </c>
      <c r="AI178" s="96">
        <f>AI177-AH178</f>
        <v>21.6</v>
      </c>
      <c r="AJ178" s="347"/>
      <c r="AK178" s="96">
        <f t="shared" si="184"/>
        <v>0</v>
      </c>
      <c r="AL178" s="96">
        <f t="shared" si="185"/>
        <v>0</v>
      </c>
      <c r="AM178" s="96">
        <f>($AM$9*((AK178+AL178))/100)</f>
        <v>0</v>
      </c>
      <c r="AN178" s="96">
        <f>AN177-AM178</f>
        <v>80</v>
      </c>
      <c r="AO178" s="216"/>
      <c r="AP178" s="216"/>
      <c r="AQ178" s="216"/>
      <c r="AR178" s="227"/>
      <c r="AS178" s="236"/>
      <c r="AT178" s="236"/>
      <c r="AU178" s="216"/>
      <c r="AV178" s="243"/>
    </row>
    <row r="179" spans="2:48" ht="199.5" customHeight="1" x14ac:dyDescent="0.35">
      <c r="B179" s="434"/>
      <c r="C179" s="216"/>
      <c r="D179" s="216"/>
      <c r="E179" s="216"/>
      <c r="F179" s="216"/>
      <c r="G179" s="216"/>
      <c r="H179" s="216"/>
      <c r="I179" s="215"/>
      <c r="J179" s="215"/>
      <c r="K179" s="215"/>
      <c r="L179" s="215"/>
      <c r="M179" s="214"/>
      <c r="N179" s="215"/>
      <c r="O179" s="215"/>
      <c r="P179" s="216"/>
      <c r="Q179" s="216"/>
      <c r="R179" s="217"/>
      <c r="S179" s="216"/>
      <c r="T179" s="216"/>
      <c r="U179" s="216"/>
      <c r="V179" s="216"/>
      <c r="W179" s="216"/>
      <c r="X179" s="97" t="s">
        <v>734</v>
      </c>
      <c r="Y179" s="96" t="str">
        <f t="shared" si="181"/>
        <v>Probabilidad</v>
      </c>
      <c r="Z179" s="96" t="s">
        <v>72</v>
      </c>
      <c r="AA179" s="96" t="s">
        <v>73</v>
      </c>
      <c r="AB179" s="96" t="s">
        <v>74</v>
      </c>
      <c r="AC179" s="96" t="s">
        <v>75</v>
      </c>
      <c r="AD179" s="96" t="s">
        <v>76</v>
      </c>
      <c r="AE179" s="347"/>
      <c r="AF179" s="96">
        <f t="shared" si="182"/>
        <v>25</v>
      </c>
      <c r="AG179" s="96">
        <f t="shared" si="183"/>
        <v>15</v>
      </c>
      <c r="AH179" s="96">
        <v>8.64</v>
      </c>
      <c r="AI179" s="96">
        <f>AI178-AH179</f>
        <v>12.96</v>
      </c>
      <c r="AJ179" s="347"/>
      <c r="AK179" s="96">
        <f t="shared" si="184"/>
        <v>0</v>
      </c>
      <c r="AL179" s="96">
        <f t="shared" si="185"/>
        <v>0</v>
      </c>
      <c r="AM179" s="96">
        <f>($AM$10*((AK179+AL179))/100)</f>
        <v>0</v>
      </c>
      <c r="AN179" s="96">
        <f>AN178-AM179</f>
        <v>80</v>
      </c>
      <c r="AO179" s="216"/>
      <c r="AP179" s="216"/>
      <c r="AQ179" s="216"/>
      <c r="AR179" s="227"/>
      <c r="AS179" s="236"/>
      <c r="AT179" s="236"/>
      <c r="AU179" s="216"/>
      <c r="AV179" s="243"/>
    </row>
    <row r="180" spans="2:48" ht="259.5" customHeight="1" x14ac:dyDescent="0.35">
      <c r="B180" s="434">
        <v>75</v>
      </c>
      <c r="C180" s="216" t="s">
        <v>626</v>
      </c>
      <c r="D180" s="216" t="s">
        <v>695</v>
      </c>
      <c r="E180" s="216" t="s">
        <v>735</v>
      </c>
      <c r="F180" s="216" t="s">
        <v>61</v>
      </c>
      <c r="G180" s="216" t="s">
        <v>736</v>
      </c>
      <c r="H180" s="216" t="s">
        <v>737</v>
      </c>
      <c r="I180" s="215"/>
      <c r="J180" s="215"/>
      <c r="K180" s="215"/>
      <c r="L180" s="215"/>
      <c r="M180" s="214" t="str">
        <f t="shared" ref="M180" si="213">IF(G180&lt;&gt;"",CONCATENATE(F180," ",G180,"",H180),CONCATENATE(I180," ",J180," ",K180," ",L180))</f>
        <v xml:space="preserve">Posibilidad de pérdida económica y reputacional por pérdida de la Disponibilidad de la Información de la Entidad,  debido a la falla o ausencia de controles de seguridad aplicables para la implementación de politicas de backups, gestión de identidades, control de acceso a los recursos y/o repositorios de la información. </v>
      </c>
      <c r="N180" s="215" t="s">
        <v>150</v>
      </c>
      <c r="O180" s="215" t="s">
        <v>714</v>
      </c>
      <c r="P180" s="216" t="s">
        <v>660</v>
      </c>
      <c r="Q180" s="216" t="s">
        <v>354</v>
      </c>
      <c r="R180" s="217" t="s">
        <v>268</v>
      </c>
      <c r="S180" s="216" t="s">
        <v>398</v>
      </c>
      <c r="T180" s="216">
        <f t="shared" ref="T180" si="214">IF(S180="Muy alta",100,IF(S180="Alta",80,IF(S180="Media",60,IF(S180="Baja",40,IF(S180="Muy baja",20,IF(S180="Casi Seguro",100,IF(S180="Probable",80,IF(S180="Posible",60,IF(S180="Improbable",40,IF(S180="Rara vez",20,0))))))))))</f>
        <v>80</v>
      </c>
      <c r="U180" s="216" t="s">
        <v>134</v>
      </c>
      <c r="V180" s="216">
        <f t="shared" ref="V180" si="215">IF(U180="Catastrófico",100,IF(U180="Mayor",80,IF(U180="Moderado",60,IF(U180="Menor",40,IF(U180="Leve",20,0)))))</f>
        <v>100</v>
      </c>
      <c r="W180" s="216" t="s">
        <v>135</v>
      </c>
      <c r="X180" s="97" t="s">
        <v>738</v>
      </c>
      <c r="Y180" s="96" t="str">
        <f t="shared" si="181"/>
        <v>Probabilidad</v>
      </c>
      <c r="Z180" s="96" t="s">
        <v>72</v>
      </c>
      <c r="AA180" s="96" t="s">
        <v>165</v>
      </c>
      <c r="AB180" s="96" t="s">
        <v>74</v>
      </c>
      <c r="AC180" s="96" t="s">
        <v>75</v>
      </c>
      <c r="AD180" s="96" t="s">
        <v>76</v>
      </c>
      <c r="AE180" s="347">
        <f>AI182</f>
        <v>10</v>
      </c>
      <c r="AF180" s="96">
        <f>IF(Z180="Preventivo",25,IF(Z180="Detectivo",15,0))</f>
        <v>25</v>
      </c>
      <c r="AG180" s="96">
        <f>IF(Z180="Correctivo",0,IF(AA180="Automatizado",25,IF(AA180="Manual",15,0)))</f>
        <v>25</v>
      </c>
      <c r="AH180" s="96">
        <v>40</v>
      </c>
      <c r="AI180" s="96">
        <f>T180-AH180</f>
        <v>40</v>
      </c>
      <c r="AJ180" s="347">
        <f>AN182</f>
        <v>100</v>
      </c>
      <c r="AK180" s="96">
        <f>IF(Z180="Correctivo",10,0)</f>
        <v>0</v>
      </c>
      <c r="AL180" s="96">
        <f>IF(Y180="Probabilidad",0,IF(AA180="Automatizado",25,IF(AA180="Manual",15,0)))</f>
        <v>0</v>
      </c>
      <c r="AM180" s="96">
        <v>0</v>
      </c>
      <c r="AN180" s="96">
        <f>V180-AM180</f>
        <v>100</v>
      </c>
      <c r="AO180" s="216" t="s">
        <v>135</v>
      </c>
      <c r="AP180" s="216" t="s">
        <v>78</v>
      </c>
      <c r="AQ180" s="216" t="s">
        <v>154</v>
      </c>
      <c r="AR180" s="97" t="s">
        <v>739</v>
      </c>
      <c r="AS180" s="236">
        <v>46024</v>
      </c>
      <c r="AT180" s="236">
        <v>46387</v>
      </c>
      <c r="AU180" s="216" t="s">
        <v>271</v>
      </c>
      <c r="AV180" s="243" t="s">
        <v>740</v>
      </c>
    </row>
    <row r="181" spans="2:48" ht="195.75" customHeight="1" x14ac:dyDescent="0.35">
      <c r="B181" s="434"/>
      <c r="C181" s="216"/>
      <c r="D181" s="216"/>
      <c r="E181" s="216"/>
      <c r="F181" s="216"/>
      <c r="G181" s="216"/>
      <c r="H181" s="216"/>
      <c r="I181" s="215"/>
      <c r="J181" s="215"/>
      <c r="K181" s="215"/>
      <c r="L181" s="215"/>
      <c r="M181" s="214"/>
      <c r="N181" s="215"/>
      <c r="O181" s="215"/>
      <c r="P181" s="216"/>
      <c r="Q181" s="216"/>
      <c r="R181" s="217"/>
      <c r="S181" s="216"/>
      <c r="T181" s="216"/>
      <c r="U181" s="216"/>
      <c r="V181" s="216"/>
      <c r="W181" s="216"/>
      <c r="X181" s="97" t="s">
        <v>741</v>
      </c>
      <c r="Y181" s="96" t="str">
        <f t="shared" si="181"/>
        <v>Probabilidad</v>
      </c>
      <c r="Z181" s="96" t="s">
        <v>72</v>
      </c>
      <c r="AA181" s="96" t="s">
        <v>165</v>
      </c>
      <c r="AB181" s="96" t="s">
        <v>74</v>
      </c>
      <c r="AC181" s="96" t="s">
        <v>75</v>
      </c>
      <c r="AD181" s="96" t="s">
        <v>76</v>
      </c>
      <c r="AE181" s="347"/>
      <c r="AF181" s="96">
        <f t="shared" ref="AF181:AF182" si="216">IF(Z181="Preventivo",25,IF(Z181="Detectivo",15,0))</f>
        <v>25</v>
      </c>
      <c r="AG181" s="96">
        <f t="shared" ref="AG181:AG182" si="217">IF(Z181="Correctivo",0,IF(AA181="Automatizado",25,IF(AA181="Manual",15,0)))</f>
        <v>25</v>
      </c>
      <c r="AH181" s="96">
        <v>20</v>
      </c>
      <c r="AI181" s="96">
        <f>AI180-AH181</f>
        <v>20</v>
      </c>
      <c r="AJ181" s="347"/>
      <c r="AK181" s="96">
        <f t="shared" ref="AK181:AK182" si="218">IF(Z181="Correctivo",10,0)</f>
        <v>0</v>
      </c>
      <c r="AL181" s="96">
        <f t="shared" ref="AL181:AL182" si="219">IF(Y181="Probabilidad",0,IF(AA181="Automatizado",25,IF(AA181="Manual",15,0)))</f>
        <v>0</v>
      </c>
      <c r="AM181" s="96">
        <f>($AM$9*((AK181+AL181))/100)</f>
        <v>0</v>
      </c>
      <c r="AN181" s="96">
        <f>AN180-AM181</f>
        <v>100</v>
      </c>
      <c r="AO181" s="216"/>
      <c r="AP181" s="216"/>
      <c r="AQ181" s="216"/>
      <c r="AR181" s="97" t="s">
        <v>742</v>
      </c>
      <c r="AS181" s="236"/>
      <c r="AT181" s="236"/>
      <c r="AU181" s="216"/>
      <c r="AV181" s="243"/>
    </row>
    <row r="182" spans="2:48" ht="261" customHeight="1" x14ac:dyDescent="0.35">
      <c r="B182" s="434"/>
      <c r="C182" s="216"/>
      <c r="D182" s="216"/>
      <c r="E182" s="216"/>
      <c r="F182" s="216"/>
      <c r="G182" s="216"/>
      <c r="H182" s="216"/>
      <c r="I182" s="215"/>
      <c r="J182" s="215"/>
      <c r="K182" s="215"/>
      <c r="L182" s="215"/>
      <c r="M182" s="214"/>
      <c r="N182" s="215"/>
      <c r="O182" s="215"/>
      <c r="P182" s="216"/>
      <c r="Q182" s="216"/>
      <c r="R182" s="217"/>
      <c r="S182" s="216"/>
      <c r="T182" s="216"/>
      <c r="U182" s="216"/>
      <c r="V182" s="216"/>
      <c r="W182" s="216"/>
      <c r="X182" s="97" t="s">
        <v>743</v>
      </c>
      <c r="Y182" s="96" t="str">
        <f t="shared" si="181"/>
        <v>Probabilidad</v>
      </c>
      <c r="Z182" s="96" t="s">
        <v>72</v>
      </c>
      <c r="AA182" s="96" t="s">
        <v>165</v>
      </c>
      <c r="AB182" s="96" t="s">
        <v>74</v>
      </c>
      <c r="AC182" s="96" t="s">
        <v>75</v>
      </c>
      <c r="AD182" s="96" t="s">
        <v>76</v>
      </c>
      <c r="AE182" s="347"/>
      <c r="AF182" s="96">
        <f t="shared" si="216"/>
        <v>25</v>
      </c>
      <c r="AG182" s="96">
        <f t="shared" si="217"/>
        <v>25</v>
      </c>
      <c r="AH182" s="96">
        <v>10</v>
      </c>
      <c r="AI182" s="96">
        <f>AI181-AH182</f>
        <v>10</v>
      </c>
      <c r="AJ182" s="347"/>
      <c r="AK182" s="96">
        <f t="shared" si="218"/>
        <v>0</v>
      </c>
      <c r="AL182" s="96">
        <f t="shared" si="219"/>
        <v>0</v>
      </c>
      <c r="AM182" s="96">
        <f>($AM$10*((AK182+AL182))/100)</f>
        <v>0</v>
      </c>
      <c r="AN182" s="96">
        <f>AN181-AM182</f>
        <v>100</v>
      </c>
      <c r="AO182" s="216"/>
      <c r="AP182" s="216"/>
      <c r="AQ182" s="216"/>
      <c r="AR182" s="119" t="s">
        <v>744</v>
      </c>
      <c r="AS182" s="236"/>
      <c r="AT182" s="236"/>
      <c r="AU182" s="216"/>
      <c r="AV182" s="243"/>
    </row>
    <row r="183" spans="2:48" ht="178.5" customHeight="1" x14ac:dyDescent="0.35">
      <c r="B183" s="434">
        <v>76</v>
      </c>
      <c r="C183" s="216" t="s">
        <v>626</v>
      </c>
      <c r="D183" s="217" t="s">
        <v>695</v>
      </c>
      <c r="E183" s="217" t="s">
        <v>745</v>
      </c>
      <c r="F183" s="217" t="s">
        <v>109</v>
      </c>
      <c r="G183" s="217" t="s">
        <v>746</v>
      </c>
      <c r="H183" s="217" t="s">
        <v>747</v>
      </c>
      <c r="I183" s="232"/>
      <c r="J183" s="232"/>
      <c r="K183" s="232"/>
      <c r="L183" s="232"/>
      <c r="M183" s="293" t="str">
        <f>IF(G183&lt;&gt;"",CONCATENATE(F183," ",G183,"",H183),CONCATENATE(I183," ",J183," ",K183," ",L183))</f>
        <v>Posibilidad de pérdida reputacional por la indisponibilidad de fuentes, bases de datos de información y/o sistemas de información de la población víctima de acuerdo con la necesidad, en las herramientas, aplicativos y visores utilizados por la SRNI, debido a que las entidades limitan el intercambio de información bajo argumentos políticos legales o voluntades personales, la falta de infraestructura tecnológica adecuada y disponible, el incumplimiento por parte de las entidades externas receptoras de la información, de los acuerdos y/o convenios de intercambio de información firmados con la Unidad, o porque la información de los sistemas de información internos tienen deficiencias en la calidad de los datos que se generan y que se utiliza como insumo para la gestión.</v>
      </c>
      <c r="N183" s="232" t="s">
        <v>150</v>
      </c>
      <c r="O183" s="232" t="s">
        <v>748</v>
      </c>
      <c r="P183" s="217" t="s">
        <v>660</v>
      </c>
      <c r="Q183" s="217" t="s">
        <v>66</v>
      </c>
      <c r="R183" s="217">
        <v>12</v>
      </c>
      <c r="S183" s="217" t="s">
        <v>162</v>
      </c>
      <c r="T183" s="217">
        <f>IF(S183="Muy alta",100,IF(S183="Alta",80,IF(S183="Media",60,IF(S183="Baja",40,IF(S183="Muy baja",20,IF(S183="Casi Seguro",100,IF(S183="Probable",80,IF(S183="Posible",60,IF(S183="Improbable",40,IF(S183="Rara vez",20,0))))))))))</f>
        <v>20</v>
      </c>
      <c r="U183" s="217" t="s">
        <v>77</v>
      </c>
      <c r="V183" s="217">
        <f>IF(U183="Catastrófico",100,IF(U183="Mayor",80,IF(U183="Moderado",60,IF(U183="Menor",40,IF(U183="Leve",20,0)))))</f>
        <v>60</v>
      </c>
      <c r="W183" s="217" t="s">
        <v>77</v>
      </c>
      <c r="X183" s="97" t="s">
        <v>749</v>
      </c>
      <c r="Y183" s="96" t="str">
        <f t="shared" si="181"/>
        <v>Probabilidad</v>
      </c>
      <c r="Z183" s="96" t="s">
        <v>72</v>
      </c>
      <c r="AA183" s="96" t="s">
        <v>73</v>
      </c>
      <c r="AB183" s="96" t="s">
        <v>74</v>
      </c>
      <c r="AC183" s="96" t="s">
        <v>75</v>
      </c>
      <c r="AD183" s="96" t="s">
        <v>76</v>
      </c>
      <c r="AE183" s="347">
        <f>AI186</f>
        <v>-38.200000000000003</v>
      </c>
      <c r="AF183" s="96">
        <f t="shared" si="182"/>
        <v>25</v>
      </c>
      <c r="AG183" s="96">
        <f t="shared" si="183"/>
        <v>15</v>
      </c>
      <c r="AH183" s="96">
        <f>($T$9*((AF183+AG183))/100)</f>
        <v>24</v>
      </c>
      <c r="AI183" s="96">
        <f>T183-AH183</f>
        <v>-4</v>
      </c>
      <c r="AJ183" s="347">
        <f>AN186</f>
        <v>60</v>
      </c>
      <c r="AK183" s="96">
        <f t="shared" si="184"/>
        <v>0</v>
      </c>
      <c r="AL183" s="96">
        <f t="shared" si="185"/>
        <v>0</v>
      </c>
      <c r="AM183" s="96">
        <f>($V$9*((AK183+AL183))/100)</f>
        <v>0</v>
      </c>
      <c r="AN183" s="96">
        <f>V183-AM183</f>
        <v>60</v>
      </c>
      <c r="AO183" s="216" t="s">
        <v>77</v>
      </c>
      <c r="AP183" s="216" t="s">
        <v>166</v>
      </c>
      <c r="AQ183" s="216" t="s">
        <v>750</v>
      </c>
      <c r="AR183" s="227" t="s">
        <v>751</v>
      </c>
      <c r="AS183" s="236">
        <v>46113</v>
      </c>
      <c r="AT183" s="236">
        <v>46387</v>
      </c>
      <c r="AU183" s="238" t="s">
        <v>139</v>
      </c>
      <c r="AV183" s="243" t="s">
        <v>752</v>
      </c>
    </row>
    <row r="184" spans="2:48" ht="146.25" customHeight="1" x14ac:dyDescent="0.35">
      <c r="B184" s="434"/>
      <c r="C184" s="216"/>
      <c r="D184" s="217"/>
      <c r="E184" s="217"/>
      <c r="F184" s="217"/>
      <c r="G184" s="217"/>
      <c r="H184" s="217"/>
      <c r="I184" s="232"/>
      <c r="J184" s="232"/>
      <c r="K184" s="232"/>
      <c r="L184" s="232"/>
      <c r="M184" s="293"/>
      <c r="N184" s="232"/>
      <c r="O184" s="232"/>
      <c r="P184" s="217"/>
      <c r="Q184" s="217"/>
      <c r="R184" s="217"/>
      <c r="S184" s="217"/>
      <c r="T184" s="217"/>
      <c r="U184" s="217"/>
      <c r="V184" s="217"/>
      <c r="W184" s="217"/>
      <c r="X184" s="97" t="s">
        <v>753</v>
      </c>
      <c r="Y184" s="96" t="str">
        <f t="shared" si="181"/>
        <v>Probabilidad</v>
      </c>
      <c r="Z184" s="96" t="s">
        <v>94</v>
      </c>
      <c r="AA184" s="96" t="s">
        <v>73</v>
      </c>
      <c r="AB184" s="96" t="s">
        <v>74</v>
      </c>
      <c r="AC184" s="96" t="s">
        <v>75</v>
      </c>
      <c r="AD184" s="96" t="s">
        <v>76</v>
      </c>
      <c r="AE184" s="347"/>
      <c r="AF184" s="96">
        <f t="shared" si="182"/>
        <v>15</v>
      </c>
      <c r="AG184" s="96">
        <f t="shared" si="183"/>
        <v>15</v>
      </c>
      <c r="AH184" s="96">
        <f>($AI$9*((AF184+AG184))/100)</f>
        <v>10.8</v>
      </c>
      <c r="AI184" s="96">
        <f>AI183-AH184</f>
        <v>-14.8</v>
      </c>
      <c r="AJ184" s="347"/>
      <c r="AK184" s="96">
        <f t="shared" si="184"/>
        <v>0</v>
      </c>
      <c r="AL184" s="96">
        <f t="shared" si="185"/>
        <v>0</v>
      </c>
      <c r="AM184" s="96">
        <f>($AN$9*((AK184+AL184))/100)</f>
        <v>0</v>
      </c>
      <c r="AN184" s="96">
        <f>AN183-AM184</f>
        <v>60</v>
      </c>
      <c r="AO184" s="216"/>
      <c r="AP184" s="216"/>
      <c r="AQ184" s="216"/>
      <c r="AR184" s="227"/>
      <c r="AS184" s="236"/>
      <c r="AT184" s="236"/>
      <c r="AU184" s="216"/>
      <c r="AV184" s="243"/>
    </row>
    <row r="185" spans="2:48" ht="191.25" customHeight="1" x14ac:dyDescent="0.35">
      <c r="B185" s="434"/>
      <c r="C185" s="216"/>
      <c r="D185" s="217"/>
      <c r="E185" s="217"/>
      <c r="F185" s="217"/>
      <c r="G185" s="217"/>
      <c r="H185" s="217"/>
      <c r="I185" s="232"/>
      <c r="J185" s="232"/>
      <c r="K185" s="232"/>
      <c r="L185" s="232"/>
      <c r="M185" s="293"/>
      <c r="N185" s="232"/>
      <c r="O185" s="232"/>
      <c r="P185" s="217"/>
      <c r="Q185" s="217"/>
      <c r="R185" s="217"/>
      <c r="S185" s="217"/>
      <c r="T185" s="217"/>
      <c r="U185" s="217"/>
      <c r="V185" s="217"/>
      <c r="W185" s="217"/>
      <c r="X185" s="97" t="s">
        <v>754</v>
      </c>
      <c r="Y185" s="96" t="str">
        <f t="shared" si="181"/>
        <v>Probabilidad</v>
      </c>
      <c r="Z185" s="96" t="s">
        <v>94</v>
      </c>
      <c r="AA185" s="96" t="s">
        <v>73</v>
      </c>
      <c r="AB185" s="96" t="s">
        <v>74</v>
      </c>
      <c r="AC185" s="96" t="s">
        <v>75</v>
      </c>
      <c r="AD185" s="96" t="s">
        <v>76</v>
      </c>
      <c r="AE185" s="347"/>
      <c r="AF185" s="96">
        <f t="shared" si="182"/>
        <v>15</v>
      </c>
      <c r="AG185" s="96">
        <f t="shared" si="183"/>
        <v>15</v>
      </c>
      <c r="AH185" s="96">
        <f>($AI$10*((AF185+AG185))/100)</f>
        <v>10.8</v>
      </c>
      <c r="AI185" s="96">
        <f>AI184-AH185</f>
        <v>-25.6</v>
      </c>
      <c r="AJ185" s="347"/>
      <c r="AK185" s="96">
        <f t="shared" si="184"/>
        <v>0</v>
      </c>
      <c r="AL185" s="96">
        <f t="shared" si="185"/>
        <v>0</v>
      </c>
      <c r="AM185" s="96">
        <f>($AN$10*((AK185+AL185))/100)</f>
        <v>0</v>
      </c>
      <c r="AN185" s="96">
        <f>AN184-AM185</f>
        <v>60</v>
      </c>
      <c r="AO185" s="216"/>
      <c r="AP185" s="216"/>
      <c r="AQ185" s="216"/>
      <c r="AR185" s="227"/>
      <c r="AS185" s="236"/>
      <c r="AT185" s="236"/>
      <c r="AU185" s="216"/>
      <c r="AV185" s="243"/>
    </row>
    <row r="186" spans="2:48" ht="242.25" customHeight="1" x14ac:dyDescent="0.35">
      <c r="B186" s="434"/>
      <c r="C186" s="216"/>
      <c r="D186" s="217"/>
      <c r="E186" s="217"/>
      <c r="F186" s="217"/>
      <c r="G186" s="217"/>
      <c r="H186" s="217"/>
      <c r="I186" s="232"/>
      <c r="J186" s="232"/>
      <c r="K186" s="232"/>
      <c r="L186" s="232"/>
      <c r="M186" s="293"/>
      <c r="N186" s="232"/>
      <c r="O186" s="232"/>
      <c r="P186" s="217"/>
      <c r="Q186" s="217"/>
      <c r="R186" s="217"/>
      <c r="S186" s="217"/>
      <c r="T186" s="217"/>
      <c r="U186" s="217"/>
      <c r="V186" s="217"/>
      <c r="W186" s="217"/>
      <c r="X186" s="97" t="s">
        <v>755</v>
      </c>
      <c r="Y186" s="96" t="str">
        <f t="shared" si="181"/>
        <v>Probabilidad</v>
      </c>
      <c r="Z186" s="96" t="s">
        <v>94</v>
      </c>
      <c r="AA186" s="96" t="s">
        <v>73</v>
      </c>
      <c r="AB186" s="96" t="s">
        <v>74</v>
      </c>
      <c r="AC186" s="96" t="s">
        <v>75</v>
      </c>
      <c r="AD186" s="96" t="s">
        <v>76</v>
      </c>
      <c r="AE186" s="347"/>
      <c r="AF186" s="96">
        <f t="shared" si="182"/>
        <v>15</v>
      </c>
      <c r="AG186" s="96">
        <f t="shared" si="183"/>
        <v>15</v>
      </c>
      <c r="AH186" s="96">
        <f>($AI$11*((AF186+AG186))/100)</f>
        <v>12.6</v>
      </c>
      <c r="AI186" s="96">
        <f>AI185-AH186</f>
        <v>-38.200000000000003</v>
      </c>
      <c r="AJ186" s="347"/>
      <c r="AK186" s="96">
        <f t="shared" si="184"/>
        <v>0</v>
      </c>
      <c r="AL186" s="96">
        <f t="shared" si="185"/>
        <v>0</v>
      </c>
      <c r="AM186" s="96">
        <f>($AN$11*((AK186+AL186))/100)</f>
        <v>0</v>
      </c>
      <c r="AN186" s="96">
        <f>AN185-AM186</f>
        <v>60</v>
      </c>
      <c r="AO186" s="216"/>
      <c r="AP186" s="216"/>
      <c r="AQ186" s="216"/>
      <c r="AR186" s="227"/>
      <c r="AS186" s="236"/>
      <c r="AT186" s="236"/>
      <c r="AU186" s="216"/>
      <c r="AV186" s="243"/>
    </row>
    <row r="187" spans="2:48" ht="150" customHeight="1" x14ac:dyDescent="0.35">
      <c r="B187" s="434">
        <v>77</v>
      </c>
      <c r="C187" s="216" t="s">
        <v>626</v>
      </c>
      <c r="D187" s="217" t="s">
        <v>695</v>
      </c>
      <c r="E187" s="217" t="s">
        <v>756</v>
      </c>
      <c r="F187" s="217" t="s">
        <v>109</v>
      </c>
      <c r="G187" s="217" t="s">
        <v>757</v>
      </c>
      <c r="H187" s="217" t="s">
        <v>758</v>
      </c>
      <c r="I187" s="232"/>
      <c r="J187" s="232"/>
      <c r="K187" s="232"/>
      <c r="L187" s="232"/>
      <c r="M187" s="293" t="str">
        <f>IF(G187&lt;&gt;"",CONCATENATE(F187," ",G187,"",H187),CONCATENATE(I187," ",J187," ",K187," ",L187))</f>
        <v>Posibilidad de pérdida reputacional por divulgación o alteración no autorizada de información, con ocasión a la pérdida o hurto de esta, debido al extravío o hurto del dispositivo en campo o herramientas donde se está tomando la encuesta en el esquema de acompañamiento presencial del levantamiento de información a través de entrevista de caracterización.</v>
      </c>
      <c r="N187" s="232" t="s">
        <v>150</v>
      </c>
      <c r="O187" s="232" t="s">
        <v>748</v>
      </c>
      <c r="P187" s="217" t="s">
        <v>660</v>
      </c>
      <c r="Q187" s="217" t="s">
        <v>759</v>
      </c>
      <c r="R187" s="217">
        <v>20</v>
      </c>
      <c r="S187" s="217" t="s">
        <v>113</v>
      </c>
      <c r="T187" s="217">
        <f>IF(S187="Muy alta",100,IF(S187="Alta",80,IF(S187="Media",60,IF(S187="Baja",40,IF(S187="Muy baja",20,IF(S187="Casi Seguro",100,IF(S187="Probable",80,IF(S187="Posible",60,IF(S187="Improbable",40,IF(S187="Rara vez",20,0))))))))))</f>
        <v>40</v>
      </c>
      <c r="U187" s="217" t="s">
        <v>246</v>
      </c>
      <c r="V187" s="217">
        <f>IF(U187="Catastrófico",100,IF(U187="Mayor",80,IF(U187="Moderado",60,IF(U187="Menor",40,IF(U187="Leve",20,0)))))</f>
        <v>20</v>
      </c>
      <c r="W187" s="217" t="s">
        <v>163</v>
      </c>
      <c r="X187" s="97" t="s">
        <v>760</v>
      </c>
      <c r="Y187" s="96" t="str">
        <f t="shared" si="181"/>
        <v>Probabilidad</v>
      </c>
      <c r="Z187" s="96" t="s">
        <v>72</v>
      </c>
      <c r="AA187" s="96" t="s">
        <v>73</v>
      </c>
      <c r="AB187" s="96" t="s">
        <v>74</v>
      </c>
      <c r="AC187" s="96" t="s">
        <v>75</v>
      </c>
      <c r="AD187" s="96" t="s">
        <v>76</v>
      </c>
      <c r="AE187" s="347">
        <f>AI190</f>
        <v>-8.48</v>
      </c>
      <c r="AF187" s="96">
        <f t="shared" si="182"/>
        <v>25</v>
      </c>
      <c r="AG187" s="96">
        <f t="shared" si="183"/>
        <v>15</v>
      </c>
      <c r="AH187" s="96">
        <f>($T$13*((AF187+AG187))/100)</f>
        <v>24</v>
      </c>
      <c r="AI187" s="96">
        <f>T187-AH187</f>
        <v>16</v>
      </c>
      <c r="AJ187" s="347">
        <f>AN190</f>
        <v>5</v>
      </c>
      <c r="AK187" s="96">
        <f t="shared" si="184"/>
        <v>0</v>
      </c>
      <c r="AL187" s="96">
        <f t="shared" si="185"/>
        <v>0</v>
      </c>
      <c r="AM187" s="96">
        <f>($V$13*((AK187+AL187))/100)</f>
        <v>0</v>
      </c>
      <c r="AN187" s="96">
        <f>V187-AM187</f>
        <v>20</v>
      </c>
      <c r="AO187" s="216" t="s">
        <v>163</v>
      </c>
      <c r="AP187" s="216" t="s">
        <v>78</v>
      </c>
      <c r="AQ187" s="216" t="s">
        <v>225</v>
      </c>
      <c r="AR187" s="301" t="s">
        <v>168</v>
      </c>
      <c r="AS187" s="416" t="s">
        <v>168</v>
      </c>
      <c r="AT187" s="416" t="s">
        <v>168</v>
      </c>
      <c r="AU187" s="215" t="s">
        <v>168</v>
      </c>
      <c r="AV187" s="417" t="s">
        <v>168</v>
      </c>
    </row>
    <row r="188" spans="2:48" ht="148.5" customHeight="1" x14ac:dyDescent="0.35">
      <c r="B188" s="434"/>
      <c r="C188" s="216"/>
      <c r="D188" s="217"/>
      <c r="E188" s="217"/>
      <c r="F188" s="217"/>
      <c r="G188" s="217"/>
      <c r="H188" s="217"/>
      <c r="I188" s="232"/>
      <c r="J188" s="232"/>
      <c r="K188" s="232"/>
      <c r="L188" s="232"/>
      <c r="M188" s="293"/>
      <c r="N188" s="232"/>
      <c r="O188" s="232"/>
      <c r="P188" s="217"/>
      <c r="Q188" s="217"/>
      <c r="R188" s="217"/>
      <c r="S188" s="217"/>
      <c r="T188" s="217"/>
      <c r="U188" s="217"/>
      <c r="V188" s="217"/>
      <c r="W188" s="217"/>
      <c r="X188" s="97" t="s">
        <v>761</v>
      </c>
      <c r="Y188" s="96" t="str">
        <f t="shared" si="181"/>
        <v>Probabilidad</v>
      </c>
      <c r="Z188" s="96" t="s">
        <v>72</v>
      </c>
      <c r="AA188" s="96" t="s">
        <v>73</v>
      </c>
      <c r="AB188" s="96" t="s">
        <v>74</v>
      </c>
      <c r="AC188" s="96" t="s">
        <v>75</v>
      </c>
      <c r="AD188" s="96" t="s">
        <v>76</v>
      </c>
      <c r="AE188" s="347"/>
      <c r="AF188" s="96">
        <f t="shared" si="182"/>
        <v>25</v>
      </c>
      <c r="AG188" s="96">
        <f t="shared" si="183"/>
        <v>15</v>
      </c>
      <c r="AH188" s="96">
        <f>($AI$13*((AF188+AG188))/100)</f>
        <v>14.4</v>
      </c>
      <c r="AI188" s="96">
        <f>AI187-AH188</f>
        <v>1.5999999999999996</v>
      </c>
      <c r="AJ188" s="347"/>
      <c r="AK188" s="96">
        <f t="shared" si="184"/>
        <v>0</v>
      </c>
      <c r="AL188" s="96">
        <f t="shared" si="185"/>
        <v>0</v>
      </c>
      <c r="AM188" s="96">
        <f>($AN$13*((AK188+AL188))/100)</f>
        <v>0</v>
      </c>
      <c r="AN188" s="96">
        <f>AN187-AM188</f>
        <v>20</v>
      </c>
      <c r="AO188" s="216"/>
      <c r="AP188" s="216"/>
      <c r="AQ188" s="216"/>
      <c r="AR188" s="301"/>
      <c r="AS188" s="416"/>
      <c r="AT188" s="416"/>
      <c r="AU188" s="215"/>
      <c r="AV188" s="417"/>
    </row>
    <row r="189" spans="2:48" ht="183" customHeight="1" x14ac:dyDescent="0.35">
      <c r="B189" s="434"/>
      <c r="C189" s="216"/>
      <c r="D189" s="217"/>
      <c r="E189" s="217"/>
      <c r="F189" s="217"/>
      <c r="G189" s="217"/>
      <c r="H189" s="217"/>
      <c r="I189" s="232"/>
      <c r="J189" s="232"/>
      <c r="K189" s="232"/>
      <c r="L189" s="232"/>
      <c r="M189" s="293"/>
      <c r="N189" s="232"/>
      <c r="O189" s="232"/>
      <c r="P189" s="217"/>
      <c r="Q189" s="217"/>
      <c r="R189" s="217"/>
      <c r="S189" s="217"/>
      <c r="T189" s="217"/>
      <c r="U189" s="217"/>
      <c r="V189" s="217"/>
      <c r="W189" s="217"/>
      <c r="X189" s="119" t="s">
        <v>762</v>
      </c>
      <c r="Y189" s="96" t="str">
        <f t="shared" si="181"/>
        <v>Probabilidad</v>
      </c>
      <c r="Z189" s="96" t="s">
        <v>72</v>
      </c>
      <c r="AA189" s="96" t="s">
        <v>73</v>
      </c>
      <c r="AB189" s="96" t="s">
        <v>74</v>
      </c>
      <c r="AC189" s="96" t="s">
        <v>75</v>
      </c>
      <c r="AD189" s="96" t="s">
        <v>76</v>
      </c>
      <c r="AE189" s="347"/>
      <c r="AF189" s="96">
        <f t="shared" si="182"/>
        <v>25</v>
      </c>
      <c r="AG189" s="96">
        <f t="shared" si="183"/>
        <v>15</v>
      </c>
      <c r="AH189" s="96">
        <f>($AI$14*((AF189+AG189))/100)</f>
        <v>10.08</v>
      </c>
      <c r="AI189" s="96">
        <f>AI188-AH189</f>
        <v>-8.48</v>
      </c>
      <c r="AJ189" s="347"/>
      <c r="AK189" s="96">
        <f t="shared" si="184"/>
        <v>0</v>
      </c>
      <c r="AL189" s="96">
        <f t="shared" si="185"/>
        <v>0</v>
      </c>
      <c r="AM189" s="96">
        <f>($AN$14*((AK189+AL189))/100)</f>
        <v>0</v>
      </c>
      <c r="AN189" s="96">
        <f>AN188-AM189</f>
        <v>20</v>
      </c>
      <c r="AO189" s="216"/>
      <c r="AP189" s="216"/>
      <c r="AQ189" s="216"/>
      <c r="AR189" s="301"/>
      <c r="AS189" s="416"/>
      <c r="AT189" s="416"/>
      <c r="AU189" s="215"/>
      <c r="AV189" s="417"/>
    </row>
    <row r="190" spans="2:48" ht="210" customHeight="1" x14ac:dyDescent="0.35">
      <c r="B190" s="434"/>
      <c r="C190" s="216"/>
      <c r="D190" s="217"/>
      <c r="E190" s="217"/>
      <c r="F190" s="217"/>
      <c r="G190" s="217"/>
      <c r="H190" s="217"/>
      <c r="I190" s="232"/>
      <c r="J190" s="232"/>
      <c r="K190" s="232"/>
      <c r="L190" s="232"/>
      <c r="M190" s="293"/>
      <c r="N190" s="232"/>
      <c r="O190" s="232"/>
      <c r="P190" s="217"/>
      <c r="Q190" s="217"/>
      <c r="R190" s="217"/>
      <c r="S190" s="217"/>
      <c r="T190" s="217"/>
      <c r="U190" s="217"/>
      <c r="V190" s="217"/>
      <c r="W190" s="217"/>
      <c r="X190" s="97" t="s">
        <v>763</v>
      </c>
      <c r="Y190" s="96" t="str">
        <f t="shared" si="181"/>
        <v>Impacto</v>
      </c>
      <c r="Z190" s="96" t="s">
        <v>84</v>
      </c>
      <c r="AA190" s="96" t="s">
        <v>73</v>
      </c>
      <c r="AB190" s="96" t="s">
        <v>74</v>
      </c>
      <c r="AC190" s="96" t="s">
        <v>75</v>
      </c>
      <c r="AD190" s="96" t="s">
        <v>76</v>
      </c>
      <c r="AE190" s="347"/>
      <c r="AF190" s="96">
        <f t="shared" si="182"/>
        <v>0</v>
      </c>
      <c r="AG190" s="96">
        <f t="shared" si="183"/>
        <v>0</v>
      </c>
      <c r="AH190" s="96">
        <f>($AI$15*((AF190+AG190))/100)</f>
        <v>0</v>
      </c>
      <c r="AI190" s="96">
        <f>AI189-AH190</f>
        <v>-8.48</v>
      </c>
      <c r="AJ190" s="347"/>
      <c r="AK190" s="96">
        <f t="shared" si="184"/>
        <v>10</v>
      </c>
      <c r="AL190" s="96">
        <f t="shared" si="185"/>
        <v>15</v>
      </c>
      <c r="AM190" s="96">
        <f>($AN$15*((AK190+AL190))/100)</f>
        <v>15</v>
      </c>
      <c r="AN190" s="96">
        <f>AN189-AM190</f>
        <v>5</v>
      </c>
      <c r="AO190" s="216"/>
      <c r="AP190" s="216"/>
      <c r="AQ190" s="216"/>
      <c r="AR190" s="301"/>
      <c r="AS190" s="416"/>
      <c r="AT190" s="416"/>
      <c r="AU190" s="215"/>
      <c r="AV190" s="417"/>
    </row>
    <row r="191" spans="2:48" ht="161.25" customHeight="1" x14ac:dyDescent="0.35">
      <c r="B191" s="434">
        <v>78</v>
      </c>
      <c r="C191" s="216" t="s">
        <v>626</v>
      </c>
      <c r="D191" s="217" t="s">
        <v>695</v>
      </c>
      <c r="E191" s="217" t="s">
        <v>764</v>
      </c>
      <c r="F191" s="232" t="s">
        <v>109</v>
      </c>
      <c r="G191" s="232" t="s">
        <v>765</v>
      </c>
      <c r="H191" s="232" t="s">
        <v>766</v>
      </c>
      <c r="I191" s="232"/>
      <c r="J191" s="232"/>
      <c r="K191" s="232"/>
      <c r="L191" s="232"/>
      <c r="M191" s="232" t="str">
        <f>IF(G191&lt;&gt;"",CONCATENATE(F191," ",G191,"",H191),CONCATENATE(I191," ",J191," ",K191," ",L191))</f>
        <v>Posibilidad de pérdida reputacional por acceso no autorizado a las herramientas tecnológicas de la SRNI por captura, procesamiento y/o uso inadecuado de la información de identificación personal recopilada sobre los datos de la población víctima, debido al uso indebido de la información de Identificación Personal con propósitos desconocidos o ilegales.</v>
      </c>
      <c r="N191" s="232" t="s">
        <v>150</v>
      </c>
      <c r="O191" s="232" t="s">
        <v>748</v>
      </c>
      <c r="P191" s="217" t="s">
        <v>660</v>
      </c>
      <c r="Q191" s="217" t="s">
        <v>66</v>
      </c>
      <c r="R191" s="232">
        <f>125*12</f>
        <v>1500</v>
      </c>
      <c r="S191" s="217" t="s">
        <v>68</v>
      </c>
      <c r="T191" s="217">
        <f>IF(S191="Muy alta",100,IF(S191="Alta",80,IF(S191="Media",60,IF(S191="Baja",40,IF(S191="Muy baja",20,IF(S191="Casi Seguro",100,IF(S191="Probable",80,IF(S191="Posible",60,IF(S191="Improbable",40,IF(S191="Rara vez",20,0))))))))))</f>
        <v>60</v>
      </c>
      <c r="U191" s="217" t="s">
        <v>114</v>
      </c>
      <c r="V191" s="217">
        <f>IF(U191="Catastrófico",100,IF(U191="Mayor",80,IF(U191="Moderado",60,IF(U191="Menor",40,IF(U191="Leve",20,0)))))</f>
        <v>40</v>
      </c>
      <c r="W191" s="217" t="s">
        <v>77</v>
      </c>
      <c r="X191" s="119" t="s">
        <v>767</v>
      </c>
      <c r="Y191" s="96" t="str">
        <f t="shared" si="181"/>
        <v>Probabilidad</v>
      </c>
      <c r="Z191" s="96" t="s">
        <v>72</v>
      </c>
      <c r="AA191" s="96" t="s">
        <v>73</v>
      </c>
      <c r="AB191" s="96" t="s">
        <v>74</v>
      </c>
      <c r="AC191" s="96" t="s">
        <v>75</v>
      </c>
      <c r="AD191" s="96" t="s">
        <v>76</v>
      </c>
      <c r="AE191" s="347">
        <f>AI192</f>
        <v>24</v>
      </c>
      <c r="AF191" s="96">
        <f t="shared" si="182"/>
        <v>25</v>
      </c>
      <c r="AG191" s="96">
        <f t="shared" si="183"/>
        <v>15</v>
      </c>
      <c r="AH191" s="96">
        <f>($T$17*((AF191+AG191))/100)</f>
        <v>16</v>
      </c>
      <c r="AI191" s="96">
        <f>T191-AH191</f>
        <v>44</v>
      </c>
      <c r="AJ191" s="347">
        <f>AN192</f>
        <v>40</v>
      </c>
      <c r="AK191" s="96">
        <f t="shared" si="184"/>
        <v>0</v>
      </c>
      <c r="AL191" s="96">
        <f t="shared" si="185"/>
        <v>0</v>
      </c>
      <c r="AM191" s="96">
        <f>($V$17*((AK191+AL191))/100)</f>
        <v>0</v>
      </c>
      <c r="AN191" s="96">
        <f>V191-AM191</f>
        <v>40</v>
      </c>
      <c r="AO191" s="216" t="s">
        <v>163</v>
      </c>
      <c r="AP191" s="216" t="s">
        <v>166</v>
      </c>
      <c r="AQ191" s="216" t="s">
        <v>692</v>
      </c>
      <c r="AR191" s="227" t="s">
        <v>168</v>
      </c>
      <c r="AS191" s="238" t="s">
        <v>168</v>
      </c>
      <c r="AT191" s="238" t="s">
        <v>168</v>
      </c>
      <c r="AU191" s="216" t="s">
        <v>168</v>
      </c>
      <c r="AV191" s="243" t="s">
        <v>168</v>
      </c>
    </row>
    <row r="192" spans="2:48" ht="216.75" customHeight="1" x14ac:dyDescent="0.35">
      <c r="B192" s="434"/>
      <c r="C192" s="216"/>
      <c r="D192" s="217"/>
      <c r="E192" s="217"/>
      <c r="F192" s="232"/>
      <c r="G192" s="232"/>
      <c r="H192" s="232"/>
      <c r="I192" s="232"/>
      <c r="J192" s="232"/>
      <c r="K192" s="232"/>
      <c r="L192" s="232"/>
      <c r="M192" s="232"/>
      <c r="N192" s="232"/>
      <c r="O192" s="232"/>
      <c r="P192" s="217"/>
      <c r="Q192" s="217"/>
      <c r="R192" s="232"/>
      <c r="S192" s="217"/>
      <c r="T192" s="217"/>
      <c r="U192" s="217"/>
      <c r="V192" s="217"/>
      <c r="W192" s="217"/>
      <c r="X192" s="97" t="s">
        <v>768</v>
      </c>
      <c r="Y192" s="96" t="str">
        <f t="shared" si="181"/>
        <v>Probabilidad</v>
      </c>
      <c r="Z192" s="96" t="s">
        <v>72</v>
      </c>
      <c r="AA192" s="96" t="s">
        <v>165</v>
      </c>
      <c r="AB192" s="96" t="s">
        <v>74</v>
      </c>
      <c r="AC192" s="96" t="s">
        <v>75</v>
      </c>
      <c r="AD192" s="96" t="s">
        <v>76</v>
      </c>
      <c r="AE192" s="347"/>
      <c r="AF192" s="96">
        <f t="shared" si="182"/>
        <v>25</v>
      </c>
      <c r="AG192" s="96">
        <f t="shared" si="183"/>
        <v>25</v>
      </c>
      <c r="AH192" s="96">
        <f>($AI$17*((AF192+AG192))/100)</f>
        <v>20</v>
      </c>
      <c r="AI192" s="96">
        <f>AI191-AH192</f>
        <v>24</v>
      </c>
      <c r="AJ192" s="347"/>
      <c r="AK192" s="96">
        <f t="shared" si="184"/>
        <v>0</v>
      </c>
      <c r="AL192" s="96">
        <f t="shared" si="185"/>
        <v>0</v>
      </c>
      <c r="AM192" s="96">
        <f>($AN$17*((AK192+AL192))/100)</f>
        <v>0</v>
      </c>
      <c r="AN192" s="96">
        <f>AN191-AM192</f>
        <v>40</v>
      </c>
      <c r="AO192" s="216"/>
      <c r="AP192" s="216"/>
      <c r="AQ192" s="216"/>
      <c r="AR192" s="227"/>
      <c r="AS192" s="238"/>
      <c r="AT192" s="238"/>
      <c r="AU192" s="216"/>
      <c r="AV192" s="243"/>
    </row>
    <row r="193" spans="2:48" ht="198" customHeight="1" x14ac:dyDescent="0.35">
      <c r="B193" s="434"/>
      <c r="C193" s="216"/>
      <c r="D193" s="217"/>
      <c r="E193" s="217"/>
      <c r="F193" s="232"/>
      <c r="G193" s="232"/>
      <c r="H193" s="232"/>
      <c r="I193" s="232"/>
      <c r="J193" s="232"/>
      <c r="K193" s="232"/>
      <c r="L193" s="232"/>
      <c r="M193" s="232"/>
      <c r="N193" s="232"/>
      <c r="O193" s="232"/>
      <c r="P193" s="217"/>
      <c r="Q193" s="217"/>
      <c r="R193" s="232"/>
      <c r="S193" s="217"/>
      <c r="T193" s="217"/>
      <c r="U193" s="217"/>
      <c r="V193" s="217"/>
      <c r="W193" s="217"/>
      <c r="X193" s="119" t="s">
        <v>769</v>
      </c>
      <c r="Y193" s="96" t="str">
        <f t="shared" si="181"/>
        <v>Probabilidad</v>
      </c>
      <c r="Z193" s="96" t="s">
        <v>72</v>
      </c>
      <c r="AA193" s="96" t="s">
        <v>73</v>
      </c>
      <c r="AB193" s="96" t="s">
        <v>158</v>
      </c>
      <c r="AC193" s="96" t="s">
        <v>75</v>
      </c>
      <c r="AD193" s="96" t="s">
        <v>116</v>
      </c>
      <c r="AE193" s="347"/>
      <c r="AF193" s="96">
        <f t="shared" si="182"/>
        <v>25</v>
      </c>
      <c r="AG193" s="96">
        <f t="shared" si="183"/>
        <v>15</v>
      </c>
      <c r="AH193" s="96">
        <f>($AI$18*((AF193+AG193))/100)</f>
        <v>6.4</v>
      </c>
      <c r="AI193" s="96">
        <f>AI192-AH193</f>
        <v>17.600000000000001</v>
      </c>
      <c r="AJ193" s="347"/>
      <c r="AK193" s="96">
        <f t="shared" si="184"/>
        <v>0</v>
      </c>
      <c r="AL193" s="96">
        <f t="shared" si="185"/>
        <v>0</v>
      </c>
      <c r="AM193" s="96">
        <f>($AN$18*((AK193+AL193))/100)</f>
        <v>0</v>
      </c>
      <c r="AN193" s="96">
        <f>AN192-AM193</f>
        <v>40</v>
      </c>
      <c r="AO193" s="216"/>
      <c r="AP193" s="216"/>
      <c r="AQ193" s="216"/>
      <c r="AR193" s="227"/>
      <c r="AS193" s="238"/>
      <c r="AT193" s="238"/>
      <c r="AU193" s="216"/>
      <c r="AV193" s="243"/>
    </row>
    <row r="194" spans="2:48" ht="171.75" customHeight="1" x14ac:dyDescent="0.35">
      <c r="B194" s="434">
        <v>79</v>
      </c>
      <c r="C194" s="216" t="s">
        <v>626</v>
      </c>
      <c r="D194" s="217" t="s">
        <v>695</v>
      </c>
      <c r="E194" s="217" t="s">
        <v>770</v>
      </c>
      <c r="F194" s="232" t="s">
        <v>550</v>
      </c>
      <c r="G194" s="232" t="s">
        <v>771</v>
      </c>
      <c r="H194" s="232" t="s">
        <v>772</v>
      </c>
      <c r="I194" s="232"/>
      <c r="J194" s="232"/>
      <c r="K194" s="232"/>
      <c r="L194" s="232"/>
      <c r="M194" s="293" t="str">
        <f>IF(G194&lt;&gt;"",CONCATENATE(F194," ",G194,"",H194),CONCATENATE(I194," ",J194," ",K194," ",L194))</f>
        <v>Posibilidad de pérdida de confidencialidad por el uso indebido de la información dispuesta por la SRNI, ocasionado por un alto nivel de consultas en el aplicativo de VIVANTO para el módulo de consulta individual.</v>
      </c>
      <c r="N194" s="232" t="s">
        <v>150</v>
      </c>
      <c r="O194" s="232" t="s">
        <v>748</v>
      </c>
      <c r="P194" s="217" t="s">
        <v>773</v>
      </c>
      <c r="Q194" s="217" t="s">
        <v>102</v>
      </c>
      <c r="R194" s="232">
        <v>12</v>
      </c>
      <c r="S194" s="217" t="s">
        <v>162</v>
      </c>
      <c r="T194" s="217">
        <f>IF(S194="Muy alta",100,IF(S194="Alta",80,IF(S194="Media",60,IF(S194="Baja",40,IF(S194="Muy baja",20,IF(S194="Casi Seguro",100,IF(S194="Probable",80,IF(S194="Posible",60,IF(S194="Improbable",40,IF(S194="Rara vez",20,0))))))))))</f>
        <v>20</v>
      </c>
      <c r="U194" s="217" t="s">
        <v>246</v>
      </c>
      <c r="V194" s="217">
        <f>IF(U194="Catastrófico",100,IF(U194="Mayor",80,IF(U194="Moderado",60,IF(U194="Menor",40,IF(U194="Leve",20,0)))))</f>
        <v>20</v>
      </c>
      <c r="W194" s="217" t="s">
        <v>163</v>
      </c>
      <c r="X194" s="119" t="s">
        <v>774</v>
      </c>
      <c r="Y194" s="96" t="str">
        <f t="shared" si="181"/>
        <v>Probabilidad</v>
      </c>
      <c r="Z194" s="99" t="s">
        <v>72</v>
      </c>
      <c r="AA194" s="96" t="s">
        <v>73</v>
      </c>
      <c r="AB194" s="96" t="s">
        <v>158</v>
      </c>
      <c r="AC194" s="96" t="s">
        <v>75</v>
      </c>
      <c r="AD194" s="96" t="s">
        <v>116</v>
      </c>
      <c r="AE194" s="347">
        <f>AI196</f>
        <v>-2.4000000000000004</v>
      </c>
      <c r="AF194" s="96">
        <f t="shared" si="182"/>
        <v>25</v>
      </c>
      <c r="AG194" s="96">
        <f t="shared" si="183"/>
        <v>15</v>
      </c>
      <c r="AH194" s="96">
        <f>($T$20*((AF194+AG194))/100)</f>
        <v>16</v>
      </c>
      <c r="AI194" s="96">
        <f>T194-AH194</f>
        <v>4</v>
      </c>
      <c r="AJ194" s="347">
        <f>AN196</f>
        <v>5</v>
      </c>
      <c r="AK194" s="96">
        <f t="shared" si="184"/>
        <v>0</v>
      </c>
      <c r="AL194" s="96">
        <f t="shared" si="185"/>
        <v>0</v>
      </c>
      <c r="AM194" s="96">
        <f>($V$20*((AK194+AL194))/100)</f>
        <v>0</v>
      </c>
      <c r="AN194" s="96">
        <f>V194-AM194</f>
        <v>20</v>
      </c>
      <c r="AO194" s="216" t="s">
        <v>163</v>
      </c>
      <c r="AP194" s="216" t="s">
        <v>166</v>
      </c>
      <c r="AQ194" s="216" t="s">
        <v>692</v>
      </c>
      <c r="AR194" s="227" t="s">
        <v>168</v>
      </c>
      <c r="AS194" s="236" t="s">
        <v>168</v>
      </c>
      <c r="AT194" s="236" t="s">
        <v>168</v>
      </c>
      <c r="AU194" s="216" t="s">
        <v>168</v>
      </c>
      <c r="AV194" s="243" t="s">
        <v>168</v>
      </c>
    </row>
    <row r="195" spans="2:48" ht="168.75" customHeight="1" x14ac:dyDescent="0.35">
      <c r="B195" s="434"/>
      <c r="C195" s="216"/>
      <c r="D195" s="217"/>
      <c r="E195" s="217"/>
      <c r="F195" s="232"/>
      <c r="G195" s="232"/>
      <c r="H195" s="232"/>
      <c r="I195" s="232"/>
      <c r="J195" s="232"/>
      <c r="K195" s="232"/>
      <c r="L195" s="232"/>
      <c r="M195" s="293"/>
      <c r="N195" s="232"/>
      <c r="O195" s="232"/>
      <c r="P195" s="217"/>
      <c r="Q195" s="217"/>
      <c r="R195" s="232"/>
      <c r="S195" s="217"/>
      <c r="T195" s="217"/>
      <c r="U195" s="217"/>
      <c r="V195" s="217"/>
      <c r="W195" s="217"/>
      <c r="X195" s="119" t="s">
        <v>775</v>
      </c>
      <c r="Y195" s="96" t="str">
        <f t="shared" si="181"/>
        <v>Probabilidad</v>
      </c>
      <c r="Z195" s="96" t="s">
        <v>72</v>
      </c>
      <c r="AA195" s="96" t="s">
        <v>73</v>
      </c>
      <c r="AB195" s="96" t="s">
        <v>74</v>
      </c>
      <c r="AC195" s="96" t="s">
        <v>75</v>
      </c>
      <c r="AD195" s="96" t="s">
        <v>76</v>
      </c>
      <c r="AE195" s="347"/>
      <c r="AF195" s="96">
        <f t="shared" si="182"/>
        <v>25</v>
      </c>
      <c r="AG195" s="96">
        <f t="shared" si="183"/>
        <v>15</v>
      </c>
      <c r="AH195" s="96">
        <f>($AI$20*((AF195+AG195))/100)</f>
        <v>6.4</v>
      </c>
      <c r="AI195" s="96">
        <f>AI194-AH195</f>
        <v>-2.4000000000000004</v>
      </c>
      <c r="AJ195" s="347"/>
      <c r="AK195" s="96">
        <f t="shared" si="184"/>
        <v>0</v>
      </c>
      <c r="AL195" s="96">
        <f t="shared" si="185"/>
        <v>0</v>
      </c>
      <c r="AM195" s="96">
        <f>($AN$20*((AK195+AL195))/100)</f>
        <v>0</v>
      </c>
      <c r="AN195" s="96">
        <f>AN194-AM195</f>
        <v>20</v>
      </c>
      <c r="AO195" s="216"/>
      <c r="AP195" s="216"/>
      <c r="AQ195" s="216"/>
      <c r="AR195" s="227"/>
      <c r="AS195" s="237"/>
      <c r="AT195" s="237"/>
      <c r="AU195" s="237"/>
      <c r="AV195" s="243"/>
    </row>
    <row r="196" spans="2:48" ht="156" customHeight="1" x14ac:dyDescent="0.35">
      <c r="B196" s="434"/>
      <c r="C196" s="216"/>
      <c r="D196" s="217"/>
      <c r="E196" s="217"/>
      <c r="F196" s="232"/>
      <c r="G196" s="232"/>
      <c r="H196" s="232"/>
      <c r="I196" s="232"/>
      <c r="J196" s="232"/>
      <c r="K196" s="232"/>
      <c r="L196" s="232"/>
      <c r="M196" s="293"/>
      <c r="N196" s="232"/>
      <c r="O196" s="232"/>
      <c r="P196" s="217"/>
      <c r="Q196" s="217"/>
      <c r="R196" s="232"/>
      <c r="S196" s="217"/>
      <c r="T196" s="217"/>
      <c r="U196" s="217"/>
      <c r="V196" s="217"/>
      <c r="W196" s="217"/>
      <c r="X196" s="119" t="s">
        <v>776</v>
      </c>
      <c r="Y196" s="96" t="str">
        <f t="shared" si="181"/>
        <v>Impacto</v>
      </c>
      <c r="Z196" s="96" t="s">
        <v>84</v>
      </c>
      <c r="AA196" s="96" t="s">
        <v>73</v>
      </c>
      <c r="AB196" s="96" t="s">
        <v>74</v>
      </c>
      <c r="AC196" s="96" t="s">
        <v>75</v>
      </c>
      <c r="AD196" s="96" t="s">
        <v>116</v>
      </c>
      <c r="AE196" s="347"/>
      <c r="AF196" s="96">
        <f t="shared" si="182"/>
        <v>0</v>
      </c>
      <c r="AG196" s="96">
        <f t="shared" si="183"/>
        <v>0</v>
      </c>
      <c r="AH196" s="96">
        <f>($AI$21*((AF196+AG196))/100)</f>
        <v>0</v>
      </c>
      <c r="AI196" s="96">
        <f>AI195-AH196</f>
        <v>-2.4000000000000004</v>
      </c>
      <c r="AJ196" s="347"/>
      <c r="AK196" s="96">
        <f t="shared" si="184"/>
        <v>10</v>
      </c>
      <c r="AL196" s="96">
        <f t="shared" si="185"/>
        <v>15</v>
      </c>
      <c r="AM196" s="96">
        <f>($AN$21*((AK196+AL196))/100)</f>
        <v>15</v>
      </c>
      <c r="AN196" s="96">
        <f>AN195-AM196</f>
        <v>5</v>
      </c>
      <c r="AO196" s="216"/>
      <c r="AP196" s="216"/>
      <c r="AQ196" s="216"/>
      <c r="AR196" s="227"/>
      <c r="AS196" s="237"/>
      <c r="AT196" s="237"/>
      <c r="AU196" s="237"/>
      <c r="AV196" s="243"/>
    </row>
    <row r="197" spans="2:48" ht="195.75" customHeight="1" x14ac:dyDescent="0.35">
      <c r="B197" s="113">
        <v>80</v>
      </c>
      <c r="C197" s="110" t="s">
        <v>777</v>
      </c>
      <c r="D197" s="126" t="s">
        <v>778</v>
      </c>
      <c r="E197" s="99" t="s">
        <v>779</v>
      </c>
      <c r="F197" s="100" t="s">
        <v>109</v>
      </c>
      <c r="G197" s="100" t="s">
        <v>780</v>
      </c>
      <c r="H197" s="100" t="s">
        <v>781</v>
      </c>
      <c r="I197" s="100"/>
      <c r="J197" s="100"/>
      <c r="K197" s="100"/>
      <c r="L197" s="100"/>
      <c r="M197" s="105" t="s">
        <v>782</v>
      </c>
      <c r="N197" s="104" t="s">
        <v>64</v>
      </c>
      <c r="O197" s="104" t="s">
        <v>237</v>
      </c>
      <c r="P197" s="104" t="s">
        <v>65</v>
      </c>
      <c r="Q197" s="104" t="s">
        <v>66</v>
      </c>
      <c r="R197" s="111">
        <v>10</v>
      </c>
      <c r="S197" s="104" t="s">
        <v>162</v>
      </c>
      <c r="T197" s="104">
        <v>20</v>
      </c>
      <c r="U197" s="104" t="s">
        <v>69</v>
      </c>
      <c r="V197" s="104">
        <v>80</v>
      </c>
      <c r="W197" s="80" t="s">
        <v>70</v>
      </c>
      <c r="X197" s="97" t="s">
        <v>783</v>
      </c>
      <c r="Y197" s="104" t="s">
        <v>185</v>
      </c>
      <c r="Z197" s="104" t="s">
        <v>94</v>
      </c>
      <c r="AA197" s="104" t="s">
        <v>73</v>
      </c>
      <c r="AB197" s="104" t="s">
        <v>158</v>
      </c>
      <c r="AC197" s="104" t="s">
        <v>75</v>
      </c>
      <c r="AD197" s="104" t="s">
        <v>76</v>
      </c>
      <c r="AE197" s="104">
        <v>14</v>
      </c>
      <c r="AF197" s="104">
        <v>15</v>
      </c>
      <c r="AG197" s="104">
        <v>15</v>
      </c>
      <c r="AH197" s="104">
        <v>6</v>
      </c>
      <c r="AI197" s="104">
        <v>14</v>
      </c>
      <c r="AJ197" s="104">
        <v>80</v>
      </c>
      <c r="AK197" s="104">
        <v>0</v>
      </c>
      <c r="AL197" s="104">
        <v>0</v>
      </c>
      <c r="AM197" s="104">
        <v>0</v>
      </c>
      <c r="AN197" s="104">
        <v>80</v>
      </c>
      <c r="AO197" s="96" t="s">
        <v>70</v>
      </c>
      <c r="AP197" s="104" t="s">
        <v>78</v>
      </c>
      <c r="AQ197" s="103" t="s">
        <v>784</v>
      </c>
      <c r="AR197" s="97" t="s">
        <v>785</v>
      </c>
      <c r="AS197" s="128">
        <v>46023</v>
      </c>
      <c r="AT197" s="128">
        <v>46387</v>
      </c>
      <c r="AU197" s="127" t="s">
        <v>139</v>
      </c>
      <c r="AV197" s="103" t="s">
        <v>786</v>
      </c>
    </row>
    <row r="198" spans="2:48" ht="156" customHeight="1" x14ac:dyDescent="0.35">
      <c r="B198" s="434">
        <v>81</v>
      </c>
      <c r="C198" s="344" t="s">
        <v>777</v>
      </c>
      <c r="D198" s="294" t="s">
        <v>778</v>
      </c>
      <c r="E198" s="217" t="s">
        <v>787</v>
      </c>
      <c r="F198" s="232" t="s">
        <v>109</v>
      </c>
      <c r="G198" s="232" t="s">
        <v>788</v>
      </c>
      <c r="H198" s="232" t="s">
        <v>789</v>
      </c>
      <c r="I198" s="232"/>
      <c r="J198" s="232"/>
      <c r="K198" s="232"/>
      <c r="L198" s="232"/>
      <c r="M198" s="231" t="s">
        <v>790</v>
      </c>
      <c r="N198" s="232" t="s">
        <v>64</v>
      </c>
      <c r="O198" s="232" t="s">
        <v>237</v>
      </c>
      <c r="P198" s="232" t="s">
        <v>65</v>
      </c>
      <c r="Q198" s="232" t="s">
        <v>66</v>
      </c>
      <c r="R198" s="232">
        <v>3</v>
      </c>
      <c r="S198" s="232" t="s">
        <v>162</v>
      </c>
      <c r="T198" s="232">
        <v>20</v>
      </c>
      <c r="U198" s="232" t="s">
        <v>69</v>
      </c>
      <c r="V198" s="232">
        <v>80</v>
      </c>
      <c r="W198" s="351" t="s">
        <v>70</v>
      </c>
      <c r="X198" s="227" t="s">
        <v>791</v>
      </c>
      <c r="Y198" s="232" t="s">
        <v>185</v>
      </c>
      <c r="Z198" s="232" t="s">
        <v>72</v>
      </c>
      <c r="AA198" s="232" t="s">
        <v>73</v>
      </c>
      <c r="AB198" s="232" t="s">
        <v>158</v>
      </c>
      <c r="AC198" s="232" t="s">
        <v>75</v>
      </c>
      <c r="AD198" s="232" t="s">
        <v>76</v>
      </c>
      <c r="AE198" s="239">
        <v>12</v>
      </c>
      <c r="AF198" s="104">
        <v>25</v>
      </c>
      <c r="AG198" s="104">
        <v>15</v>
      </c>
      <c r="AH198" s="104">
        <v>8</v>
      </c>
      <c r="AI198" s="104">
        <v>12</v>
      </c>
      <c r="AJ198" s="239">
        <v>80</v>
      </c>
      <c r="AK198" s="104">
        <v>0</v>
      </c>
      <c r="AL198" s="104">
        <v>0</v>
      </c>
      <c r="AM198" s="104">
        <v>0</v>
      </c>
      <c r="AN198" s="104">
        <v>80</v>
      </c>
      <c r="AO198" s="216" t="s">
        <v>70</v>
      </c>
      <c r="AP198" s="239" t="s">
        <v>78</v>
      </c>
      <c r="AQ198" s="234" t="s">
        <v>792</v>
      </c>
      <c r="AR198" s="97" t="s">
        <v>793</v>
      </c>
      <c r="AS198" s="128">
        <v>46023</v>
      </c>
      <c r="AT198" s="128">
        <v>46387</v>
      </c>
      <c r="AU198" s="418" t="s">
        <v>139</v>
      </c>
      <c r="AV198" s="234" t="s">
        <v>794</v>
      </c>
    </row>
    <row r="199" spans="2:48" ht="63.75" customHeight="1" x14ac:dyDescent="0.35">
      <c r="B199" s="434"/>
      <c r="C199" s="344"/>
      <c r="D199" s="294"/>
      <c r="E199" s="217"/>
      <c r="F199" s="232"/>
      <c r="G199" s="232"/>
      <c r="H199" s="232"/>
      <c r="I199" s="232"/>
      <c r="J199" s="232"/>
      <c r="K199" s="232"/>
      <c r="L199" s="232"/>
      <c r="M199" s="231"/>
      <c r="N199" s="232"/>
      <c r="O199" s="232"/>
      <c r="P199" s="232"/>
      <c r="Q199" s="232"/>
      <c r="R199" s="232"/>
      <c r="S199" s="232"/>
      <c r="T199" s="232"/>
      <c r="U199" s="232"/>
      <c r="V199" s="232"/>
      <c r="W199" s="351"/>
      <c r="X199" s="227"/>
      <c r="Y199" s="232"/>
      <c r="Z199" s="232"/>
      <c r="AA199" s="232"/>
      <c r="AB199" s="232"/>
      <c r="AC199" s="232"/>
      <c r="AD199" s="232"/>
      <c r="AE199" s="239"/>
      <c r="AF199" s="104">
        <v>0</v>
      </c>
      <c r="AG199" s="104">
        <v>0</v>
      </c>
      <c r="AH199" s="104">
        <v>0</v>
      </c>
      <c r="AI199" s="104">
        <v>12</v>
      </c>
      <c r="AJ199" s="239"/>
      <c r="AK199" s="104">
        <v>0</v>
      </c>
      <c r="AL199" s="104">
        <v>0</v>
      </c>
      <c r="AM199" s="104">
        <v>0</v>
      </c>
      <c r="AN199" s="104">
        <v>80</v>
      </c>
      <c r="AO199" s="216"/>
      <c r="AP199" s="239"/>
      <c r="AQ199" s="234"/>
      <c r="AR199" s="97" t="s">
        <v>793</v>
      </c>
      <c r="AS199" s="128">
        <v>46023</v>
      </c>
      <c r="AT199" s="128">
        <v>46387</v>
      </c>
      <c r="AU199" s="418"/>
      <c r="AV199" s="234"/>
    </row>
    <row r="200" spans="2:48" ht="156" customHeight="1" x14ac:dyDescent="0.35">
      <c r="B200" s="113">
        <v>82</v>
      </c>
      <c r="C200" s="110" t="s">
        <v>777</v>
      </c>
      <c r="D200" s="126" t="s">
        <v>778</v>
      </c>
      <c r="E200" s="99" t="s">
        <v>795</v>
      </c>
      <c r="F200" s="100" t="s">
        <v>109</v>
      </c>
      <c r="G200" s="100" t="s">
        <v>796</v>
      </c>
      <c r="H200" s="100" t="s">
        <v>797</v>
      </c>
      <c r="I200" s="100"/>
      <c r="J200" s="100"/>
      <c r="K200" s="100"/>
      <c r="L200" s="100"/>
      <c r="M200" s="105" t="s">
        <v>798</v>
      </c>
      <c r="N200" s="104" t="s">
        <v>64</v>
      </c>
      <c r="O200" s="104" t="s">
        <v>237</v>
      </c>
      <c r="P200" s="104" t="s">
        <v>65</v>
      </c>
      <c r="Q200" s="104" t="s">
        <v>66</v>
      </c>
      <c r="R200" s="111">
        <v>3</v>
      </c>
      <c r="S200" s="104" t="s">
        <v>162</v>
      </c>
      <c r="T200" s="104">
        <v>20</v>
      </c>
      <c r="U200" s="104" t="s">
        <v>69</v>
      </c>
      <c r="V200" s="104">
        <v>80</v>
      </c>
      <c r="W200" s="80" t="s">
        <v>70</v>
      </c>
      <c r="X200" s="97" t="s">
        <v>799</v>
      </c>
      <c r="Y200" s="104" t="s">
        <v>185</v>
      </c>
      <c r="Z200" s="104" t="s">
        <v>72</v>
      </c>
      <c r="AA200" s="104" t="s">
        <v>73</v>
      </c>
      <c r="AB200" s="104" t="s">
        <v>158</v>
      </c>
      <c r="AC200" s="104" t="s">
        <v>75</v>
      </c>
      <c r="AD200" s="104" t="s">
        <v>76</v>
      </c>
      <c r="AE200" s="104">
        <v>12</v>
      </c>
      <c r="AF200" s="104">
        <v>25</v>
      </c>
      <c r="AG200" s="104">
        <v>15</v>
      </c>
      <c r="AH200" s="104">
        <v>8</v>
      </c>
      <c r="AI200" s="104">
        <v>12</v>
      </c>
      <c r="AJ200" s="104">
        <v>80</v>
      </c>
      <c r="AK200" s="104">
        <v>0</v>
      </c>
      <c r="AL200" s="104">
        <v>0</v>
      </c>
      <c r="AM200" s="104">
        <v>0</v>
      </c>
      <c r="AN200" s="104">
        <v>80</v>
      </c>
      <c r="AO200" s="96" t="s">
        <v>70</v>
      </c>
      <c r="AP200" s="104" t="s">
        <v>78</v>
      </c>
      <c r="AQ200" s="103" t="s">
        <v>792</v>
      </c>
      <c r="AR200" s="97" t="s">
        <v>800</v>
      </c>
      <c r="AS200" s="128">
        <v>46023</v>
      </c>
      <c r="AT200" s="128">
        <v>46387</v>
      </c>
      <c r="AU200" s="127" t="s">
        <v>139</v>
      </c>
      <c r="AV200" s="103" t="s">
        <v>786</v>
      </c>
    </row>
    <row r="201" spans="2:48" ht="156" customHeight="1" x14ac:dyDescent="0.35">
      <c r="B201" s="113">
        <v>83</v>
      </c>
      <c r="C201" s="110" t="s">
        <v>777</v>
      </c>
      <c r="D201" s="126" t="s">
        <v>778</v>
      </c>
      <c r="E201" s="126" t="s">
        <v>801</v>
      </c>
      <c r="F201" s="100"/>
      <c r="G201" s="100"/>
      <c r="H201" s="100"/>
      <c r="I201" s="105" t="s">
        <v>802</v>
      </c>
      <c r="J201" s="105" t="s">
        <v>803</v>
      </c>
      <c r="K201" s="105" t="s">
        <v>804</v>
      </c>
      <c r="L201" s="105" t="s">
        <v>305</v>
      </c>
      <c r="M201" s="105" t="s">
        <v>805</v>
      </c>
      <c r="N201" s="104" t="s">
        <v>89</v>
      </c>
      <c r="O201" s="104" t="s">
        <v>237</v>
      </c>
      <c r="P201" s="104" t="s">
        <v>90</v>
      </c>
      <c r="Q201" s="104" t="s">
        <v>91</v>
      </c>
      <c r="R201" s="111">
        <v>4</v>
      </c>
      <c r="S201" s="104" t="s">
        <v>806</v>
      </c>
      <c r="T201" s="104">
        <v>80</v>
      </c>
      <c r="U201" s="104" t="s">
        <v>69</v>
      </c>
      <c r="V201" s="104">
        <v>80</v>
      </c>
      <c r="W201" s="80" t="s">
        <v>70</v>
      </c>
      <c r="X201" s="97" t="s">
        <v>807</v>
      </c>
      <c r="Y201" s="104" t="s">
        <v>185</v>
      </c>
      <c r="Z201" s="104" t="s">
        <v>72</v>
      </c>
      <c r="AA201" s="104" t="s">
        <v>73</v>
      </c>
      <c r="AB201" s="104" t="s">
        <v>158</v>
      </c>
      <c r="AC201" s="104" t="s">
        <v>75</v>
      </c>
      <c r="AD201" s="104" t="s">
        <v>76</v>
      </c>
      <c r="AE201" s="104">
        <v>48</v>
      </c>
      <c r="AF201" s="104">
        <v>25</v>
      </c>
      <c r="AG201" s="104">
        <v>15</v>
      </c>
      <c r="AH201" s="104">
        <v>32</v>
      </c>
      <c r="AI201" s="104">
        <v>48</v>
      </c>
      <c r="AJ201" s="104">
        <v>80</v>
      </c>
      <c r="AK201" s="104">
        <v>0</v>
      </c>
      <c r="AL201" s="104">
        <v>0</v>
      </c>
      <c r="AM201" s="104">
        <v>0</v>
      </c>
      <c r="AN201" s="104">
        <v>80</v>
      </c>
      <c r="AO201" s="96" t="s">
        <v>70</v>
      </c>
      <c r="AP201" s="104" t="s">
        <v>78</v>
      </c>
      <c r="AQ201" s="103" t="s">
        <v>808</v>
      </c>
      <c r="AR201" s="97" t="s">
        <v>809</v>
      </c>
      <c r="AS201" s="128">
        <v>46023</v>
      </c>
      <c r="AT201" s="128">
        <v>46387</v>
      </c>
      <c r="AU201" s="115" t="s">
        <v>139</v>
      </c>
      <c r="AV201" s="104" t="s">
        <v>786</v>
      </c>
    </row>
    <row r="202" spans="2:48" ht="156" customHeight="1" x14ac:dyDescent="0.35">
      <c r="B202" s="434">
        <v>84</v>
      </c>
      <c r="C202" s="344" t="s">
        <v>777</v>
      </c>
      <c r="D202" s="294" t="s">
        <v>778</v>
      </c>
      <c r="E202" s="294" t="s">
        <v>810</v>
      </c>
      <c r="F202" s="244" t="s">
        <v>109</v>
      </c>
      <c r="G202" s="244" t="s">
        <v>811</v>
      </c>
      <c r="H202" s="244" t="s">
        <v>812</v>
      </c>
      <c r="I202" s="231"/>
      <c r="J202" s="231"/>
      <c r="K202" s="231"/>
      <c r="L202" s="231"/>
      <c r="M202" s="231" t="s">
        <v>813</v>
      </c>
      <c r="N202" s="231" t="s">
        <v>150</v>
      </c>
      <c r="O202" s="231" t="s">
        <v>814</v>
      </c>
      <c r="P202" s="239" t="s">
        <v>65</v>
      </c>
      <c r="Q202" s="239" t="s">
        <v>66</v>
      </c>
      <c r="R202" s="244" t="s">
        <v>268</v>
      </c>
      <c r="S202" s="239" t="s">
        <v>68</v>
      </c>
      <c r="T202" s="239">
        <v>60</v>
      </c>
      <c r="U202" s="239" t="s">
        <v>77</v>
      </c>
      <c r="V202" s="239">
        <v>60</v>
      </c>
      <c r="W202" s="217" t="s">
        <v>77</v>
      </c>
      <c r="X202" s="112" t="s">
        <v>815</v>
      </c>
      <c r="Y202" s="104" t="s">
        <v>185</v>
      </c>
      <c r="Z202" s="104" t="s">
        <v>72</v>
      </c>
      <c r="AA202" s="104" t="s">
        <v>73</v>
      </c>
      <c r="AB202" s="104" t="s">
        <v>74</v>
      </c>
      <c r="AC202" s="104" t="s">
        <v>75</v>
      </c>
      <c r="AD202" s="104" t="s">
        <v>76</v>
      </c>
      <c r="AE202" s="239">
        <v>21.6</v>
      </c>
      <c r="AF202" s="104">
        <v>25</v>
      </c>
      <c r="AG202" s="104">
        <v>15</v>
      </c>
      <c r="AH202" s="104">
        <v>24</v>
      </c>
      <c r="AI202" s="104">
        <v>36</v>
      </c>
      <c r="AJ202" s="239">
        <v>60</v>
      </c>
      <c r="AK202" s="104">
        <v>0</v>
      </c>
      <c r="AL202" s="104">
        <v>0</v>
      </c>
      <c r="AM202" s="104">
        <v>0</v>
      </c>
      <c r="AN202" s="104">
        <v>60</v>
      </c>
      <c r="AO202" s="216" t="s">
        <v>77</v>
      </c>
      <c r="AP202" s="239" t="s">
        <v>78</v>
      </c>
      <c r="AQ202" s="239" t="s">
        <v>808</v>
      </c>
      <c r="AR202" s="247" t="s">
        <v>816</v>
      </c>
      <c r="AS202" s="240">
        <v>46024</v>
      </c>
      <c r="AT202" s="240">
        <v>46387</v>
      </c>
      <c r="AU202" s="239" t="s">
        <v>271</v>
      </c>
      <c r="AV202" s="345" t="s">
        <v>817</v>
      </c>
    </row>
    <row r="203" spans="2:48" ht="156" customHeight="1" x14ac:dyDescent="0.35">
      <c r="B203" s="434"/>
      <c r="C203" s="344"/>
      <c r="D203" s="294"/>
      <c r="E203" s="294"/>
      <c r="F203" s="244"/>
      <c r="G203" s="244"/>
      <c r="H203" s="244"/>
      <c r="I203" s="231"/>
      <c r="J203" s="231"/>
      <c r="K203" s="231"/>
      <c r="L203" s="231"/>
      <c r="M203" s="231"/>
      <c r="N203" s="231"/>
      <c r="O203" s="231"/>
      <c r="P203" s="239"/>
      <c r="Q203" s="239"/>
      <c r="R203" s="244"/>
      <c r="S203" s="239"/>
      <c r="T203" s="239"/>
      <c r="U203" s="239"/>
      <c r="V203" s="239"/>
      <c r="W203" s="217"/>
      <c r="X203" s="112" t="s">
        <v>818</v>
      </c>
      <c r="Y203" s="104" t="s">
        <v>185</v>
      </c>
      <c r="Z203" s="104" t="s">
        <v>72</v>
      </c>
      <c r="AA203" s="104" t="s">
        <v>73</v>
      </c>
      <c r="AB203" s="104" t="s">
        <v>74</v>
      </c>
      <c r="AC203" s="104" t="s">
        <v>75</v>
      </c>
      <c r="AD203" s="104" t="s">
        <v>76</v>
      </c>
      <c r="AE203" s="239"/>
      <c r="AF203" s="104" t="s">
        <v>298</v>
      </c>
      <c r="AG203" s="104" t="s">
        <v>298</v>
      </c>
      <c r="AH203" s="104" t="s">
        <v>298</v>
      </c>
      <c r="AI203" s="104" t="s">
        <v>298</v>
      </c>
      <c r="AJ203" s="239"/>
      <c r="AK203" s="104" t="s">
        <v>298</v>
      </c>
      <c r="AL203" s="104" t="s">
        <v>298</v>
      </c>
      <c r="AM203" s="104" t="s">
        <v>298</v>
      </c>
      <c r="AN203" s="104" t="s">
        <v>298</v>
      </c>
      <c r="AO203" s="216"/>
      <c r="AP203" s="239"/>
      <c r="AQ203" s="239"/>
      <c r="AR203" s="247"/>
      <c r="AS203" s="241"/>
      <c r="AT203" s="241"/>
      <c r="AU203" s="239"/>
      <c r="AV203" s="345"/>
    </row>
    <row r="204" spans="2:48" ht="156" customHeight="1" x14ac:dyDescent="0.35">
      <c r="B204" s="434"/>
      <c r="C204" s="344"/>
      <c r="D204" s="294"/>
      <c r="E204" s="294"/>
      <c r="F204" s="244"/>
      <c r="G204" s="244"/>
      <c r="H204" s="244"/>
      <c r="I204" s="231"/>
      <c r="J204" s="231"/>
      <c r="K204" s="231"/>
      <c r="L204" s="231"/>
      <c r="M204" s="231"/>
      <c r="N204" s="231"/>
      <c r="O204" s="231"/>
      <c r="P204" s="239"/>
      <c r="Q204" s="239"/>
      <c r="R204" s="244"/>
      <c r="S204" s="239"/>
      <c r="T204" s="239"/>
      <c r="U204" s="239"/>
      <c r="V204" s="239"/>
      <c r="W204" s="217"/>
      <c r="X204" s="97" t="s">
        <v>819</v>
      </c>
      <c r="Y204" s="103" t="s">
        <v>185</v>
      </c>
      <c r="Z204" s="103" t="s">
        <v>72</v>
      </c>
      <c r="AA204" s="103" t="s">
        <v>73</v>
      </c>
      <c r="AB204" s="103" t="s">
        <v>74</v>
      </c>
      <c r="AC204" s="103" t="s">
        <v>75</v>
      </c>
      <c r="AD204" s="103" t="s">
        <v>76</v>
      </c>
      <c r="AE204" s="239"/>
      <c r="AF204" s="104">
        <v>25</v>
      </c>
      <c r="AG204" s="104">
        <v>15</v>
      </c>
      <c r="AH204" s="104">
        <v>14.4</v>
      </c>
      <c r="AI204" s="104">
        <v>21.6</v>
      </c>
      <c r="AJ204" s="239"/>
      <c r="AK204" s="104">
        <v>0</v>
      </c>
      <c r="AL204" s="104">
        <v>0</v>
      </c>
      <c r="AM204" s="104">
        <v>0</v>
      </c>
      <c r="AN204" s="104">
        <v>60</v>
      </c>
      <c r="AO204" s="216"/>
      <c r="AP204" s="239"/>
      <c r="AQ204" s="239"/>
      <c r="AR204" s="247"/>
      <c r="AS204" s="241"/>
      <c r="AT204" s="241"/>
      <c r="AU204" s="239"/>
      <c r="AV204" s="345"/>
    </row>
    <row r="205" spans="2:48" ht="98.25" customHeight="1" x14ac:dyDescent="0.35">
      <c r="B205" s="434">
        <v>85</v>
      </c>
      <c r="C205" s="218" t="s">
        <v>820</v>
      </c>
      <c r="D205" s="225" t="s">
        <v>821</v>
      </c>
      <c r="E205" s="225" t="s">
        <v>822</v>
      </c>
      <c r="F205" s="225" t="s">
        <v>61</v>
      </c>
      <c r="G205" s="304" t="s">
        <v>823</v>
      </c>
      <c r="H205" s="304" t="s">
        <v>824</v>
      </c>
      <c r="I205" s="235"/>
      <c r="J205" s="235"/>
      <c r="K205" s="235"/>
      <c r="L205" s="235"/>
      <c r="M205" s="354" t="s">
        <v>825</v>
      </c>
      <c r="N205" s="235" t="s">
        <v>64</v>
      </c>
      <c r="O205" s="235" t="s">
        <v>174</v>
      </c>
      <c r="P205" s="218" t="s">
        <v>65</v>
      </c>
      <c r="Q205" s="218" t="s">
        <v>112</v>
      </c>
      <c r="R205" s="225">
        <v>40000</v>
      </c>
      <c r="S205" s="218" t="s">
        <v>376</v>
      </c>
      <c r="T205" s="218">
        <f>IF(S205="Muy alta",100,IF(S205="Alta",80,IF(S205="Media",60,IF(S205="Baja",40,IF(S205="Muy baja",20,IF(S205="Casi Seguro",100,IF(S205="Probable",80,IF(S205="Posible",60,IF(S205="Improbable",40,IF(S205="Rara vez",20,0))))))))))</f>
        <v>100</v>
      </c>
      <c r="U205" s="218" t="s">
        <v>69</v>
      </c>
      <c r="V205" s="218">
        <f>IF(U205="Catastrófico",100,IF(U205="Mayor",80,IF(U205="Moderado",60,IF(U205="Menor",40,IF(U205="Leve",20,0)))))</f>
        <v>80</v>
      </c>
      <c r="W205" s="218" t="s">
        <v>70</v>
      </c>
      <c r="X205" s="74" t="s">
        <v>826</v>
      </c>
      <c r="Y205" s="79" t="str">
        <f>IF(OR(Z205="Preventivo",Z205="Detectivo"),"Probabilidad",IF(Z205="Correctivo","Impacto"," "))</f>
        <v>Probabilidad</v>
      </c>
      <c r="Z205" s="79" t="s">
        <v>94</v>
      </c>
      <c r="AA205" s="79" t="s">
        <v>73</v>
      </c>
      <c r="AB205" s="79" t="s">
        <v>74</v>
      </c>
      <c r="AC205" s="79" t="s">
        <v>75</v>
      </c>
      <c r="AD205" s="79" t="s">
        <v>76</v>
      </c>
      <c r="AE205" s="352">
        <f>AI207</f>
        <v>21</v>
      </c>
      <c r="AF205" s="79">
        <f t="shared" ref="AF205:AF217" si="220">IF(Z205="Preventivo",25,IF(Z205="Detectivo",15,0))</f>
        <v>15</v>
      </c>
      <c r="AG205" s="79">
        <f t="shared" ref="AG205:AG217" si="221">IF(Z205="Correctivo",0,IF(AA205="Automatizado",25,IF(AA205="Manual",15,0)))</f>
        <v>15</v>
      </c>
      <c r="AH205" s="79">
        <f>($T205*((AF205+AG205))/100)</f>
        <v>30</v>
      </c>
      <c r="AI205" s="79">
        <f t="shared" ref="AI205" si="222">T205-AH205</f>
        <v>70</v>
      </c>
      <c r="AJ205" s="352">
        <f>AN207</f>
        <v>80</v>
      </c>
      <c r="AK205" s="79">
        <f t="shared" ref="AK205:AK323" si="223">IF(Z205="Correctivo",10,0)</f>
        <v>0</v>
      </c>
      <c r="AL205" s="79">
        <f t="shared" ref="AL205:AL323" si="224">IF(Y205="Probabilidad",0,IF(AA205="Automatizado",25,IF(AA205="Manual",15,0)))</f>
        <v>0</v>
      </c>
      <c r="AM205" s="79">
        <f>($V205*((AK205+AL205))/100)</f>
        <v>0</v>
      </c>
      <c r="AN205" s="79">
        <f>V205-AM205</f>
        <v>80</v>
      </c>
      <c r="AO205" s="218" t="s">
        <v>70</v>
      </c>
      <c r="AP205" s="218" t="s">
        <v>78</v>
      </c>
      <c r="AQ205" s="218" t="s">
        <v>827</v>
      </c>
      <c r="AR205" s="222" t="s">
        <v>828</v>
      </c>
      <c r="AS205" s="356">
        <v>46023</v>
      </c>
      <c r="AT205" s="356">
        <v>46387</v>
      </c>
      <c r="AU205" s="218" t="s">
        <v>139</v>
      </c>
      <c r="AV205" s="218" t="s">
        <v>829</v>
      </c>
    </row>
    <row r="206" spans="2:48" ht="58" x14ac:dyDescent="0.35">
      <c r="B206" s="434"/>
      <c r="C206" s="218"/>
      <c r="D206" s="225"/>
      <c r="E206" s="225"/>
      <c r="F206" s="225"/>
      <c r="G206" s="304"/>
      <c r="H206" s="304"/>
      <c r="I206" s="235"/>
      <c r="J206" s="235"/>
      <c r="K206" s="235"/>
      <c r="L206" s="235"/>
      <c r="M206" s="354"/>
      <c r="N206" s="235"/>
      <c r="O206" s="235"/>
      <c r="P206" s="218"/>
      <c r="Q206" s="218"/>
      <c r="R206" s="225"/>
      <c r="S206" s="218"/>
      <c r="T206" s="218"/>
      <c r="U206" s="218"/>
      <c r="V206" s="218"/>
      <c r="W206" s="218"/>
      <c r="X206" s="74" t="s">
        <v>830</v>
      </c>
      <c r="Y206" s="79" t="str">
        <f t="shared" ref="Y206:Y208" si="225">IF(OR(Z206="Preventivo",Z206="Detectivo"),"Probabilidad",IF(Z206="Correctivo","Impacto"," "))</f>
        <v>Probabilidad</v>
      </c>
      <c r="Z206" s="79" t="s">
        <v>72</v>
      </c>
      <c r="AA206" s="79" t="s">
        <v>165</v>
      </c>
      <c r="AB206" s="79" t="s">
        <v>74</v>
      </c>
      <c r="AC206" s="79" t="s">
        <v>75</v>
      </c>
      <c r="AD206" s="79" t="s">
        <v>76</v>
      </c>
      <c r="AE206" s="352"/>
      <c r="AF206" s="79">
        <f t="shared" si="220"/>
        <v>25</v>
      </c>
      <c r="AG206" s="79">
        <f t="shared" si="221"/>
        <v>25</v>
      </c>
      <c r="AH206" s="79">
        <f>($AI205*((AF206+AG206))/100)</f>
        <v>35</v>
      </c>
      <c r="AI206" s="79">
        <f t="shared" ref="AI206:AI207" si="226">AI205-AH206</f>
        <v>35</v>
      </c>
      <c r="AJ206" s="352"/>
      <c r="AK206" s="79">
        <f t="shared" si="223"/>
        <v>0</v>
      </c>
      <c r="AL206" s="79">
        <f t="shared" si="224"/>
        <v>0</v>
      </c>
      <c r="AM206" s="79">
        <f t="shared" ref="AM206:AM207" si="227">($AN205*((AK206+AL206))/100)</f>
        <v>0</v>
      </c>
      <c r="AN206" s="79">
        <f t="shared" ref="AN206:AN207" si="228">AN205-AM206</f>
        <v>80</v>
      </c>
      <c r="AO206" s="218"/>
      <c r="AP206" s="218"/>
      <c r="AQ206" s="218"/>
      <c r="AR206" s="222"/>
      <c r="AS206" s="356"/>
      <c r="AT206" s="356"/>
      <c r="AU206" s="218"/>
      <c r="AV206" s="357"/>
    </row>
    <row r="207" spans="2:48" ht="111" customHeight="1" x14ac:dyDescent="0.35">
      <c r="B207" s="434"/>
      <c r="C207" s="218"/>
      <c r="D207" s="225"/>
      <c r="E207" s="225"/>
      <c r="F207" s="225"/>
      <c r="G207" s="304"/>
      <c r="H207" s="304"/>
      <c r="I207" s="235"/>
      <c r="J207" s="235"/>
      <c r="K207" s="235"/>
      <c r="L207" s="235"/>
      <c r="M207" s="354"/>
      <c r="N207" s="235"/>
      <c r="O207" s="235"/>
      <c r="P207" s="218"/>
      <c r="Q207" s="218"/>
      <c r="R207" s="225"/>
      <c r="S207" s="218"/>
      <c r="T207" s="218"/>
      <c r="U207" s="218"/>
      <c r="V207" s="218"/>
      <c r="W207" s="218"/>
      <c r="X207" s="74" t="s">
        <v>831</v>
      </c>
      <c r="Y207" s="79" t="str">
        <f t="shared" si="225"/>
        <v>Probabilidad</v>
      </c>
      <c r="Z207" s="79" t="s">
        <v>72</v>
      </c>
      <c r="AA207" s="79" t="s">
        <v>73</v>
      </c>
      <c r="AB207" s="79" t="s">
        <v>74</v>
      </c>
      <c r="AC207" s="79" t="s">
        <v>75</v>
      </c>
      <c r="AD207" s="79" t="s">
        <v>76</v>
      </c>
      <c r="AE207" s="352"/>
      <c r="AF207" s="79">
        <f t="shared" si="220"/>
        <v>25</v>
      </c>
      <c r="AG207" s="79">
        <f t="shared" si="221"/>
        <v>15</v>
      </c>
      <c r="AH207" s="79">
        <f>($AI206*((AF207+AG207))/100)</f>
        <v>14</v>
      </c>
      <c r="AI207" s="79">
        <f t="shared" si="226"/>
        <v>21</v>
      </c>
      <c r="AJ207" s="352"/>
      <c r="AK207" s="79">
        <f t="shared" si="223"/>
        <v>0</v>
      </c>
      <c r="AL207" s="79">
        <f t="shared" si="224"/>
        <v>0</v>
      </c>
      <c r="AM207" s="79">
        <f t="shared" si="227"/>
        <v>0</v>
      </c>
      <c r="AN207" s="79">
        <f t="shared" si="228"/>
        <v>80</v>
      </c>
      <c r="AO207" s="218"/>
      <c r="AP207" s="218"/>
      <c r="AQ207" s="218"/>
      <c r="AR207" s="222"/>
      <c r="AS207" s="356"/>
      <c r="AT207" s="356"/>
      <c r="AU207" s="218"/>
      <c r="AV207" s="357"/>
    </row>
    <row r="208" spans="2:48" ht="21" customHeight="1" x14ac:dyDescent="0.35">
      <c r="B208" s="434">
        <v>86</v>
      </c>
      <c r="C208" s="218" t="s">
        <v>820</v>
      </c>
      <c r="D208" s="225" t="s">
        <v>821</v>
      </c>
      <c r="E208" s="225" t="s">
        <v>832</v>
      </c>
      <c r="F208" s="225" t="s">
        <v>61</v>
      </c>
      <c r="G208" s="304" t="s">
        <v>833</v>
      </c>
      <c r="H208" s="304" t="s">
        <v>834</v>
      </c>
      <c r="I208" s="235"/>
      <c r="J208" s="235"/>
      <c r="K208" s="235"/>
      <c r="L208" s="235"/>
      <c r="M208" s="354" t="s">
        <v>835</v>
      </c>
      <c r="N208" s="235" t="s">
        <v>64</v>
      </c>
      <c r="O208" s="235" t="s">
        <v>174</v>
      </c>
      <c r="P208" s="218" t="s">
        <v>65</v>
      </c>
      <c r="Q208" s="218" t="s">
        <v>112</v>
      </c>
      <c r="R208" s="225">
        <v>893</v>
      </c>
      <c r="S208" s="218" t="s">
        <v>68</v>
      </c>
      <c r="T208" s="235">
        <f t="shared" ref="T208" si="229">IF(S208="Muy alta",100,IF(S208="Alta",80,IF(S208="Media",60,IF(S208="Baja",40,IF(S208="Muy baja",20,IF(S208="Casi Seguro",100,IF(S208="Probable",80,IF(S208="Posible",60,IF(S208="Improbable",40,IF(S208="Rara vez",20,0))))))))))</f>
        <v>60</v>
      </c>
      <c r="U208" s="218" t="s">
        <v>69</v>
      </c>
      <c r="V208" s="218">
        <f t="shared" ref="V208" si="230">IF(U208="Catastrófico",100,IF(U208="Mayor",80,IF(U208="Moderado",60,IF(U208="Menor",40,IF(U208="Leve",20,0)))))</f>
        <v>80</v>
      </c>
      <c r="W208" s="218" t="s">
        <v>70</v>
      </c>
      <c r="X208" s="222" t="s">
        <v>836</v>
      </c>
      <c r="Y208" s="218" t="str">
        <f t="shared" si="225"/>
        <v>Probabilidad</v>
      </c>
      <c r="Z208" s="218" t="s">
        <v>94</v>
      </c>
      <c r="AA208" s="218" t="s">
        <v>73</v>
      </c>
      <c r="AB208" s="218" t="s">
        <v>74</v>
      </c>
      <c r="AC208" s="218" t="s">
        <v>75</v>
      </c>
      <c r="AD208" s="218" t="s">
        <v>76</v>
      </c>
      <c r="AE208" s="352">
        <f>AI210</f>
        <v>42</v>
      </c>
      <c r="AF208" s="79">
        <f t="shared" si="220"/>
        <v>15</v>
      </c>
      <c r="AG208" s="79">
        <f t="shared" si="221"/>
        <v>15</v>
      </c>
      <c r="AH208" s="79">
        <f>($T208*((AF208+AG208))/100)</f>
        <v>18</v>
      </c>
      <c r="AI208" s="79">
        <f t="shared" ref="AI208" si="231">T208-AH208</f>
        <v>42</v>
      </c>
      <c r="AJ208" s="352">
        <f>AN210</f>
        <v>80</v>
      </c>
      <c r="AK208" s="79">
        <f t="shared" si="223"/>
        <v>0</v>
      </c>
      <c r="AL208" s="79">
        <f t="shared" si="224"/>
        <v>0</v>
      </c>
      <c r="AM208" s="79">
        <f>($V208*((AK208+AL208))/100)</f>
        <v>0</v>
      </c>
      <c r="AN208" s="79">
        <f>V208-AM208</f>
        <v>80</v>
      </c>
      <c r="AO208" s="218" t="s">
        <v>70</v>
      </c>
      <c r="AP208" s="218" t="s">
        <v>78</v>
      </c>
      <c r="AQ208" s="218" t="s">
        <v>827</v>
      </c>
      <c r="AR208" s="222" t="s">
        <v>837</v>
      </c>
      <c r="AS208" s="356">
        <v>46023</v>
      </c>
      <c r="AT208" s="356">
        <v>46387</v>
      </c>
      <c r="AU208" s="218" t="s">
        <v>139</v>
      </c>
      <c r="AV208" s="218" t="s">
        <v>838</v>
      </c>
    </row>
    <row r="209" spans="2:48" ht="14.5" x14ac:dyDescent="0.35">
      <c r="B209" s="434"/>
      <c r="C209" s="218"/>
      <c r="D209" s="225"/>
      <c r="E209" s="225"/>
      <c r="F209" s="225"/>
      <c r="G209" s="304"/>
      <c r="H209" s="304"/>
      <c r="I209" s="235"/>
      <c r="J209" s="235"/>
      <c r="K209" s="235"/>
      <c r="L209" s="235"/>
      <c r="M209" s="354"/>
      <c r="N209" s="235"/>
      <c r="O209" s="235"/>
      <c r="P209" s="218"/>
      <c r="Q209" s="218"/>
      <c r="R209" s="225"/>
      <c r="S209" s="218"/>
      <c r="T209" s="235"/>
      <c r="U209" s="218"/>
      <c r="V209" s="218"/>
      <c r="W209" s="218"/>
      <c r="X209" s="222"/>
      <c r="Y209" s="235"/>
      <c r="Z209" s="235"/>
      <c r="AA209" s="235"/>
      <c r="AB209" s="235"/>
      <c r="AC209" s="235"/>
      <c r="AD209" s="235"/>
      <c r="AE209" s="352"/>
      <c r="AF209" s="79">
        <f t="shared" si="220"/>
        <v>0</v>
      </c>
      <c r="AG209" s="79">
        <f t="shared" si="221"/>
        <v>0</v>
      </c>
      <c r="AH209" s="79">
        <f>($AI208*((AF209+AG209))/100)</f>
        <v>0</v>
      </c>
      <c r="AI209" s="79">
        <f t="shared" ref="AI209:AI210" si="232">AI208-AH209</f>
        <v>42</v>
      </c>
      <c r="AJ209" s="352"/>
      <c r="AK209" s="79">
        <f t="shared" si="223"/>
        <v>0</v>
      </c>
      <c r="AL209" s="79">
        <f t="shared" si="224"/>
        <v>0</v>
      </c>
      <c r="AM209" s="79">
        <f t="shared" ref="AM209:AM210" si="233">($AN208*((AK209+AL209))/100)</f>
        <v>0</v>
      </c>
      <c r="AN209" s="79">
        <f t="shared" ref="AN209:AN210" si="234">AN208-AM209</f>
        <v>80</v>
      </c>
      <c r="AO209" s="218"/>
      <c r="AP209" s="218"/>
      <c r="AQ209" s="218"/>
      <c r="AR209" s="222"/>
      <c r="AS209" s="356"/>
      <c r="AT209" s="356"/>
      <c r="AU209" s="218"/>
      <c r="AV209" s="358"/>
    </row>
    <row r="210" spans="2:48" ht="181.5" customHeight="1" x14ac:dyDescent="0.35">
      <c r="B210" s="434"/>
      <c r="C210" s="218"/>
      <c r="D210" s="225"/>
      <c r="E210" s="225"/>
      <c r="F210" s="225"/>
      <c r="G210" s="304"/>
      <c r="H210" s="304"/>
      <c r="I210" s="235"/>
      <c r="J210" s="235"/>
      <c r="K210" s="235"/>
      <c r="L210" s="235"/>
      <c r="M210" s="354"/>
      <c r="N210" s="235"/>
      <c r="O210" s="235"/>
      <c r="P210" s="218"/>
      <c r="Q210" s="218"/>
      <c r="R210" s="225"/>
      <c r="S210" s="218"/>
      <c r="T210" s="235"/>
      <c r="U210" s="218"/>
      <c r="V210" s="218"/>
      <c r="W210" s="218"/>
      <c r="X210" s="222"/>
      <c r="Y210" s="235"/>
      <c r="Z210" s="235"/>
      <c r="AA210" s="235"/>
      <c r="AB210" s="235"/>
      <c r="AC210" s="235"/>
      <c r="AD210" s="235"/>
      <c r="AE210" s="352"/>
      <c r="AF210" s="79">
        <f t="shared" si="220"/>
        <v>0</v>
      </c>
      <c r="AG210" s="79">
        <f t="shared" si="221"/>
        <v>0</v>
      </c>
      <c r="AH210" s="79">
        <f>($AI209*((AF210+AG210))/100)</f>
        <v>0</v>
      </c>
      <c r="AI210" s="79">
        <f t="shared" si="232"/>
        <v>42</v>
      </c>
      <c r="AJ210" s="352"/>
      <c r="AK210" s="79">
        <f t="shared" si="223"/>
        <v>0</v>
      </c>
      <c r="AL210" s="79">
        <f t="shared" si="224"/>
        <v>0</v>
      </c>
      <c r="AM210" s="79">
        <f t="shared" si="233"/>
        <v>0</v>
      </c>
      <c r="AN210" s="79">
        <f t="shared" si="234"/>
        <v>80</v>
      </c>
      <c r="AO210" s="218"/>
      <c r="AP210" s="218"/>
      <c r="AQ210" s="218"/>
      <c r="AR210" s="222"/>
      <c r="AS210" s="356"/>
      <c r="AT210" s="356"/>
      <c r="AU210" s="218"/>
      <c r="AV210" s="358"/>
    </row>
    <row r="211" spans="2:48" ht="62.25" customHeight="1" x14ac:dyDescent="0.35">
      <c r="B211" s="434">
        <v>87</v>
      </c>
      <c r="C211" s="218" t="s">
        <v>820</v>
      </c>
      <c r="D211" s="225" t="s">
        <v>821</v>
      </c>
      <c r="E211" s="225" t="s">
        <v>839</v>
      </c>
      <c r="F211" s="225" t="s">
        <v>109</v>
      </c>
      <c r="G211" s="304" t="s">
        <v>840</v>
      </c>
      <c r="H211" s="304" t="s">
        <v>841</v>
      </c>
      <c r="I211" s="235"/>
      <c r="J211" s="235"/>
      <c r="K211" s="235"/>
      <c r="L211" s="235"/>
      <c r="M211" s="354" t="s">
        <v>842</v>
      </c>
      <c r="N211" s="235" t="s">
        <v>64</v>
      </c>
      <c r="O211" s="235" t="s">
        <v>174</v>
      </c>
      <c r="P211" s="218" t="s">
        <v>65</v>
      </c>
      <c r="Q211" s="218" t="s">
        <v>112</v>
      </c>
      <c r="R211" s="225">
        <v>30</v>
      </c>
      <c r="S211" s="218" t="s">
        <v>113</v>
      </c>
      <c r="T211" s="218">
        <f t="shared" ref="T211" si="235">IF(S211="Muy alta",100,IF(S211="Alta",80,IF(S211="Media",60,IF(S211="Baja",40,IF(S211="Muy baja",20,IF(S211="Casi Seguro",100,IF(S211="Probable",80,IF(S211="Posible",60,IF(S211="Improbable",40,IF(S211="Rara vez",20,0))))))))))</f>
        <v>40</v>
      </c>
      <c r="U211" s="218" t="s">
        <v>77</v>
      </c>
      <c r="V211" s="218">
        <f t="shared" ref="V211" si="236">IF(U211="Catastrófico",100,IF(U211="Mayor",80,IF(U211="Moderado",60,IF(U211="Menor",40,IF(U211="Leve",20,0)))))</f>
        <v>60</v>
      </c>
      <c r="W211" s="218" t="s">
        <v>77</v>
      </c>
      <c r="X211" s="222" t="s">
        <v>843</v>
      </c>
      <c r="Y211" s="218" t="str">
        <f t="shared" ref="Y211" si="237">IF(OR(Z211="Preventivo",Z211="Detectivo"),"Probabilidad",IF(Z211="Correctivo","Impacto"," "))</f>
        <v>Probabilidad</v>
      </c>
      <c r="Z211" s="218" t="s">
        <v>72</v>
      </c>
      <c r="AA211" s="218" t="s">
        <v>73</v>
      </c>
      <c r="AB211" s="218" t="s">
        <v>74</v>
      </c>
      <c r="AC211" s="218" t="s">
        <v>75</v>
      </c>
      <c r="AD211" s="218" t="s">
        <v>116</v>
      </c>
      <c r="AE211" s="352">
        <f>AI213</f>
        <v>24</v>
      </c>
      <c r="AF211" s="79">
        <f t="shared" si="220"/>
        <v>25</v>
      </c>
      <c r="AG211" s="79">
        <f t="shared" si="221"/>
        <v>15</v>
      </c>
      <c r="AH211" s="79">
        <f>($T211*((AF211+AG211))/100)</f>
        <v>16</v>
      </c>
      <c r="AI211" s="79">
        <f t="shared" ref="AI211" si="238">T211-AH211</f>
        <v>24</v>
      </c>
      <c r="AJ211" s="352">
        <f>AN213</f>
        <v>60</v>
      </c>
      <c r="AK211" s="79">
        <f t="shared" si="223"/>
        <v>0</v>
      </c>
      <c r="AL211" s="79">
        <f t="shared" si="224"/>
        <v>0</v>
      </c>
      <c r="AM211" s="79">
        <f>($V211*((AK211+AL211))/100)</f>
        <v>0</v>
      </c>
      <c r="AN211" s="79">
        <f>V211-AM211</f>
        <v>60</v>
      </c>
      <c r="AO211" s="218" t="s">
        <v>77</v>
      </c>
      <c r="AP211" s="218" t="s">
        <v>78</v>
      </c>
      <c r="AQ211" s="218" t="s">
        <v>79</v>
      </c>
      <c r="AR211" s="222" t="s">
        <v>844</v>
      </c>
      <c r="AS211" s="356" t="s">
        <v>845</v>
      </c>
      <c r="AT211" s="356">
        <v>46387</v>
      </c>
      <c r="AU211" s="246" t="s">
        <v>187</v>
      </c>
      <c r="AV211" s="218" t="s">
        <v>846</v>
      </c>
    </row>
    <row r="212" spans="2:48" ht="79.5" customHeight="1" x14ac:dyDescent="0.35">
      <c r="B212" s="434"/>
      <c r="C212" s="218"/>
      <c r="D212" s="225"/>
      <c r="E212" s="225"/>
      <c r="F212" s="225"/>
      <c r="G212" s="304"/>
      <c r="H212" s="304"/>
      <c r="I212" s="235"/>
      <c r="J212" s="235"/>
      <c r="K212" s="235"/>
      <c r="L212" s="235"/>
      <c r="M212" s="354"/>
      <c r="N212" s="235"/>
      <c r="O212" s="235"/>
      <c r="P212" s="218"/>
      <c r="Q212" s="218"/>
      <c r="R212" s="225"/>
      <c r="S212" s="218"/>
      <c r="T212" s="218"/>
      <c r="U212" s="218"/>
      <c r="V212" s="218"/>
      <c r="W212" s="218"/>
      <c r="X212" s="307"/>
      <c r="Y212" s="235"/>
      <c r="Z212" s="235"/>
      <c r="AA212" s="235"/>
      <c r="AB212" s="235"/>
      <c r="AC212" s="235"/>
      <c r="AD212" s="235"/>
      <c r="AE212" s="352"/>
      <c r="AF212" s="79">
        <f t="shared" si="220"/>
        <v>0</v>
      </c>
      <c r="AG212" s="79">
        <f t="shared" si="221"/>
        <v>0</v>
      </c>
      <c r="AH212" s="79">
        <f>($AI211*((AF212+AG212))/100)</f>
        <v>0</v>
      </c>
      <c r="AI212" s="79">
        <f t="shared" ref="AI212:AI213" si="239">AI211-AH212</f>
        <v>24</v>
      </c>
      <c r="AJ212" s="352"/>
      <c r="AK212" s="79">
        <f t="shared" si="223"/>
        <v>0</v>
      </c>
      <c r="AL212" s="79">
        <f t="shared" si="224"/>
        <v>0</v>
      </c>
      <c r="AM212" s="79">
        <f t="shared" ref="AM212:AM213" si="240">($AN211*((AK212+AL212))/100)</f>
        <v>0</v>
      </c>
      <c r="AN212" s="79">
        <f t="shared" ref="AN212:AN213" si="241">AN211-AM212</f>
        <v>60</v>
      </c>
      <c r="AO212" s="218"/>
      <c r="AP212" s="218"/>
      <c r="AQ212" s="218"/>
      <c r="AR212" s="307"/>
      <c r="AS212" s="356"/>
      <c r="AT212" s="356"/>
      <c r="AU212" s="248"/>
      <c r="AV212" s="357"/>
    </row>
    <row r="213" spans="2:48" ht="54" customHeight="1" x14ac:dyDescent="0.35">
      <c r="B213" s="434"/>
      <c r="C213" s="218"/>
      <c r="D213" s="225"/>
      <c r="E213" s="225"/>
      <c r="F213" s="225"/>
      <c r="G213" s="304"/>
      <c r="H213" s="304"/>
      <c r="I213" s="235"/>
      <c r="J213" s="235"/>
      <c r="K213" s="235"/>
      <c r="L213" s="235"/>
      <c r="M213" s="354"/>
      <c r="N213" s="235"/>
      <c r="O213" s="235"/>
      <c r="P213" s="218"/>
      <c r="Q213" s="218"/>
      <c r="R213" s="225"/>
      <c r="S213" s="218"/>
      <c r="T213" s="218"/>
      <c r="U213" s="218"/>
      <c r="V213" s="218"/>
      <c r="W213" s="218"/>
      <c r="X213" s="307"/>
      <c r="Y213" s="235"/>
      <c r="Z213" s="235"/>
      <c r="AA213" s="235"/>
      <c r="AB213" s="235"/>
      <c r="AC213" s="235"/>
      <c r="AD213" s="235"/>
      <c r="AE213" s="352"/>
      <c r="AF213" s="79">
        <f t="shared" si="220"/>
        <v>0</v>
      </c>
      <c r="AG213" s="79">
        <f t="shared" si="221"/>
        <v>0</v>
      </c>
      <c r="AH213" s="79">
        <f>($AI212*((AF213+AG213))/100)</f>
        <v>0</v>
      </c>
      <c r="AI213" s="79">
        <f t="shared" si="239"/>
        <v>24</v>
      </c>
      <c r="AJ213" s="352"/>
      <c r="AK213" s="79">
        <f t="shared" si="223"/>
        <v>0</v>
      </c>
      <c r="AL213" s="79">
        <f t="shared" si="224"/>
        <v>0</v>
      </c>
      <c r="AM213" s="79">
        <f t="shared" si="240"/>
        <v>0</v>
      </c>
      <c r="AN213" s="79">
        <f t="shared" si="241"/>
        <v>60</v>
      </c>
      <c r="AO213" s="218"/>
      <c r="AP213" s="218"/>
      <c r="AQ213" s="218"/>
      <c r="AR213" s="307"/>
      <c r="AS213" s="356"/>
      <c r="AT213" s="356"/>
      <c r="AU213" s="248"/>
      <c r="AV213" s="357"/>
    </row>
    <row r="214" spans="2:48" ht="123.75" customHeight="1" x14ac:dyDescent="0.35">
      <c r="B214" s="434">
        <v>88</v>
      </c>
      <c r="C214" s="218" t="s">
        <v>820</v>
      </c>
      <c r="D214" s="225" t="s">
        <v>821</v>
      </c>
      <c r="E214" s="225" t="s">
        <v>839</v>
      </c>
      <c r="F214" s="225" t="s">
        <v>109</v>
      </c>
      <c r="G214" s="225" t="s">
        <v>847</v>
      </c>
      <c r="H214" s="225" t="s">
        <v>848</v>
      </c>
      <c r="I214" s="235"/>
      <c r="J214" s="235"/>
      <c r="K214" s="235"/>
      <c r="L214" s="235"/>
      <c r="M214" s="354" t="s">
        <v>849</v>
      </c>
      <c r="N214" s="235" t="s">
        <v>64</v>
      </c>
      <c r="O214" s="235" t="s">
        <v>174</v>
      </c>
      <c r="P214" s="218" t="s">
        <v>65</v>
      </c>
      <c r="Q214" s="218" t="s">
        <v>112</v>
      </c>
      <c r="R214" s="304">
        <v>6000</v>
      </c>
      <c r="S214" s="218" t="s">
        <v>376</v>
      </c>
      <c r="T214" s="218">
        <f t="shared" ref="T214" si="242">IF(S214="Muy alta",100,IF(S214="Alta",80,IF(S214="Media",60,IF(S214="Baja",40,IF(S214="Muy baja",20,IF(S214="Casi Seguro",100,IF(S214="Probable",80,IF(S214="Posible",60,IF(S214="Improbable",40,IF(S214="Rara vez",20,0))))))))))</f>
        <v>100</v>
      </c>
      <c r="U214" s="218" t="s">
        <v>69</v>
      </c>
      <c r="V214" s="218">
        <f t="shared" ref="V214" si="243">IF(U214="Catastrófico",100,IF(U214="Mayor",80,IF(U214="Moderado",60,IF(U214="Menor",40,IF(U214="Leve",20,0)))))</f>
        <v>80</v>
      </c>
      <c r="W214" s="218" t="s">
        <v>70</v>
      </c>
      <c r="X214" s="74" t="s">
        <v>850</v>
      </c>
      <c r="Y214" s="79" t="str">
        <f t="shared" ref="Y214" si="244">IF(OR(Z214="Preventivo",Z214="Detectivo"),"Probabilidad",IF(Z214="Correctivo","Impacto"," "))</f>
        <v>Probabilidad</v>
      </c>
      <c r="Z214" s="79" t="s">
        <v>72</v>
      </c>
      <c r="AA214" s="79" t="s">
        <v>73</v>
      </c>
      <c r="AB214" s="79" t="s">
        <v>74</v>
      </c>
      <c r="AC214" s="79" t="s">
        <v>75</v>
      </c>
      <c r="AD214" s="79" t="s">
        <v>76</v>
      </c>
      <c r="AE214" s="352">
        <f>AI216</f>
        <v>36</v>
      </c>
      <c r="AF214" s="79">
        <f t="shared" si="220"/>
        <v>25</v>
      </c>
      <c r="AG214" s="79">
        <f t="shared" si="221"/>
        <v>15</v>
      </c>
      <c r="AH214" s="79">
        <f>($T214*((AF214+AG214))/100)</f>
        <v>40</v>
      </c>
      <c r="AI214" s="79">
        <f t="shared" ref="AI214" si="245">T214-AH214</f>
        <v>60</v>
      </c>
      <c r="AJ214" s="352">
        <f>AN216</f>
        <v>80</v>
      </c>
      <c r="AK214" s="79">
        <f t="shared" si="223"/>
        <v>0</v>
      </c>
      <c r="AL214" s="79">
        <f t="shared" si="224"/>
        <v>0</v>
      </c>
      <c r="AM214" s="79">
        <f>($V214*((AK214+AL214))/100)</f>
        <v>0</v>
      </c>
      <c r="AN214" s="79">
        <f>V214-AM214</f>
        <v>80</v>
      </c>
      <c r="AO214" s="218" t="s">
        <v>70</v>
      </c>
      <c r="AP214" s="218" t="s">
        <v>78</v>
      </c>
      <c r="AQ214" s="218" t="s">
        <v>827</v>
      </c>
      <c r="AR214" s="74" t="s">
        <v>851</v>
      </c>
      <c r="AS214" s="356">
        <v>46023</v>
      </c>
      <c r="AT214" s="356">
        <v>46387</v>
      </c>
      <c r="AU214" s="218" t="s">
        <v>139</v>
      </c>
      <c r="AV214" s="218" t="s">
        <v>846</v>
      </c>
    </row>
    <row r="215" spans="2:48" ht="14.5" x14ac:dyDescent="0.35">
      <c r="B215" s="434"/>
      <c r="C215" s="218"/>
      <c r="D215" s="225"/>
      <c r="E215" s="225"/>
      <c r="F215" s="225"/>
      <c r="G215" s="225"/>
      <c r="H215" s="225"/>
      <c r="I215" s="235"/>
      <c r="J215" s="235"/>
      <c r="K215" s="235"/>
      <c r="L215" s="235"/>
      <c r="M215" s="354"/>
      <c r="N215" s="235"/>
      <c r="O215" s="235"/>
      <c r="P215" s="218"/>
      <c r="Q215" s="218"/>
      <c r="R215" s="304"/>
      <c r="S215" s="218"/>
      <c r="T215" s="218"/>
      <c r="U215" s="218"/>
      <c r="V215" s="218"/>
      <c r="W215" s="218"/>
      <c r="X215" s="222" t="s">
        <v>852</v>
      </c>
      <c r="Y215" s="218" t="s">
        <v>185</v>
      </c>
      <c r="Z215" s="218" t="s">
        <v>72</v>
      </c>
      <c r="AA215" s="218" t="s">
        <v>73</v>
      </c>
      <c r="AB215" s="218" t="s">
        <v>74</v>
      </c>
      <c r="AC215" s="218" t="s">
        <v>75</v>
      </c>
      <c r="AD215" s="218" t="s">
        <v>76</v>
      </c>
      <c r="AE215" s="352"/>
      <c r="AF215" s="79">
        <f t="shared" si="220"/>
        <v>25</v>
      </c>
      <c r="AG215" s="79">
        <f t="shared" si="221"/>
        <v>15</v>
      </c>
      <c r="AH215" s="79">
        <f>($AI214*((AF215+AG215))/100)</f>
        <v>24</v>
      </c>
      <c r="AI215" s="79">
        <f t="shared" ref="AI215:AI216" si="246">AI214-AH215</f>
        <v>36</v>
      </c>
      <c r="AJ215" s="352"/>
      <c r="AK215" s="79">
        <f t="shared" si="223"/>
        <v>0</v>
      </c>
      <c r="AL215" s="79">
        <f t="shared" si="224"/>
        <v>0</v>
      </c>
      <c r="AM215" s="79">
        <f t="shared" ref="AM215:AM216" si="247">($AN214*((AK215+AL215))/100)</f>
        <v>0</v>
      </c>
      <c r="AN215" s="79">
        <f t="shared" ref="AN215:AN216" si="248">AN214-AM215</f>
        <v>80</v>
      </c>
      <c r="AO215" s="218"/>
      <c r="AP215" s="218"/>
      <c r="AQ215" s="218"/>
      <c r="AR215" s="222" t="s">
        <v>853</v>
      </c>
      <c r="AS215" s="356"/>
      <c r="AT215" s="356"/>
      <c r="AU215" s="218"/>
      <c r="AV215" s="357"/>
    </row>
    <row r="216" spans="2:48" ht="103.5" customHeight="1" x14ac:dyDescent="0.35">
      <c r="B216" s="434"/>
      <c r="C216" s="218"/>
      <c r="D216" s="225"/>
      <c r="E216" s="225"/>
      <c r="F216" s="225"/>
      <c r="G216" s="225"/>
      <c r="H216" s="225"/>
      <c r="I216" s="235"/>
      <c r="J216" s="235"/>
      <c r="K216" s="235"/>
      <c r="L216" s="235"/>
      <c r="M216" s="354"/>
      <c r="N216" s="235"/>
      <c r="O216" s="235"/>
      <c r="P216" s="218"/>
      <c r="Q216" s="218"/>
      <c r="R216" s="304"/>
      <c r="S216" s="218"/>
      <c r="T216" s="218"/>
      <c r="U216" s="218"/>
      <c r="V216" s="218"/>
      <c r="W216" s="218"/>
      <c r="X216" s="222"/>
      <c r="Y216" s="235"/>
      <c r="Z216" s="235"/>
      <c r="AA216" s="235"/>
      <c r="AB216" s="235"/>
      <c r="AC216" s="235"/>
      <c r="AD216" s="235"/>
      <c r="AE216" s="352"/>
      <c r="AF216" s="79">
        <f t="shared" si="220"/>
        <v>0</v>
      </c>
      <c r="AG216" s="79">
        <f t="shared" si="221"/>
        <v>0</v>
      </c>
      <c r="AH216" s="79">
        <f>($AI215*((AF216+AG216))/100)</f>
        <v>0</v>
      </c>
      <c r="AI216" s="79">
        <f t="shared" si="246"/>
        <v>36</v>
      </c>
      <c r="AJ216" s="352"/>
      <c r="AK216" s="79">
        <f t="shared" si="223"/>
        <v>0</v>
      </c>
      <c r="AL216" s="79">
        <f t="shared" si="224"/>
        <v>0</v>
      </c>
      <c r="AM216" s="79">
        <f t="shared" si="247"/>
        <v>0</v>
      </c>
      <c r="AN216" s="79">
        <f t="shared" si="248"/>
        <v>80</v>
      </c>
      <c r="AO216" s="218"/>
      <c r="AP216" s="218"/>
      <c r="AQ216" s="218"/>
      <c r="AR216" s="222"/>
      <c r="AS216" s="356"/>
      <c r="AT216" s="356"/>
      <c r="AU216" s="218"/>
      <c r="AV216" s="357"/>
    </row>
    <row r="217" spans="2:48" ht="92.25" customHeight="1" x14ac:dyDescent="0.35">
      <c r="B217" s="434">
        <v>89</v>
      </c>
      <c r="C217" s="218" t="s">
        <v>820</v>
      </c>
      <c r="D217" s="225" t="s">
        <v>821</v>
      </c>
      <c r="E217" s="225" t="s">
        <v>832</v>
      </c>
      <c r="F217" s="225" t="s">
        <v>61</v>
      </c>
      <c r="G217" s="304" t="s">
        <v>854</v>
      </c>
      <c r="H217" s="304" t="s">
        <v>855</v>
      </c>
      <c r="I217" s="235"/>
      <c r="J217" s="235"/>
      <c r="K217" s="235"/>
      <c r="L217" s="235"/>
      <c r="M217" s="354" t="s">
        <v>856</v>
      </c>
      <c r="N217" s="235" t="s">
        <v>64</v>
      </c>
      <c r="O217" s="235" t="s">
        <v>174</v>
      </c>
      <c r="P217" s="218" t="s">
        <v>65</v>
      </c>
      <c r="Q217" s="218" t="s">
        <v>112</v>
      </c>
      <c r="R217" s="225">
        <v>1</v>
      </c>
      <c r="S217" s="218" t="s">
        <v>113</v>
      </c>
      <c r="T217" s="218">
        <f t="shared" ref="T217" si="249">IF(S217="Muy alta",100,IF(S217="Alta",80,IF(S217="Media",60,IF(S217="Baja",40,IF(S217="Muy baja",20,IF(S217="Casi Seguro",100,IF(S217="Probable",80,IF(S217="Posible",60,IF(S217="Improbable",40,IF(S217="Rara vez",20,0))))))))))</f>
        <v>40</v>
      </c>
      <c r="U217" s="218" t="s">
        <v>77</v>
      </c>
      <c r="V217" s="218">
        <f t="shared" ref="V217" si="250">IF(U217="Catastrófico",100,IF(U217="Mayor",80,IF(U217="Moderado",60,IF(U217="Menor",40,IF(U217="Leve",20,0)))))</f>
        <v>60</v>
      </c>
      <c r="W217" s="218" t="s">
        <v>77</v>
      </c>
      <c r="X217" s="222" t="s">
        <v>857</v>
      </c>
      <c r="Y217" s="218" t="s">
        <v>185</v>
      </c>
      <c r="Z217" s="218" t="s">
        <v>94</v>
      </c>
      <c r="AA217" s="218" t="s">
        <v>73</v>
      </c>
      <c r="AB217" s="218" t="s">
        <v>74</v>
      </c>
      <c r="AC217" s="218" t="s">
        <v>75</v>
      </c>
      <c r="AD217" s="218" t="s">
        <v>76</v>
      </c>
      <c r="AE217" s="352">
        <f>AI217</f>
        <v>28</v>
      </c>
      <c r="AF217" s="218">
        <f t="shared" si="220"/>
        <v>15</v>
      </c>
      <c r="AG217" s="218">
        <f t="shared" si="221"/>
        <v>15</v>
      </c>
      <c r="AH217" s="218">
        <f t="shared" ref="AH217" si="251">($T217*((AF217+AG217))/100)</f>
        <v>12</v>
      </c>
      <c r="AI217" s="218">
        <f t="shared" ref="AI217" si="252">T217-AH217</f>
        <v>28</v>
      </c>
      <c r="AJ217" s="352">
        <f>AN218</f>
        <v>60</v>
      </c>
      <c r="AK217" s="79">
        <f t="shared" si="223"/>
        <v>0</v>
      </c>
      <c r="AL217" s="79">
        <f t="shared" si="224"/>
        <v>0</v>
      </c>
      <c r="AM217" s="79">
        <f>($V217*((AK217+AL217))/100)</f>
        <v>0</v>
      </c>
      <c r="AN217" s="79">
        <f>V217-AM217</f>
        <v>60</v>
      </c>
      <c r="AO217" s="218" t="s">
        <v>77</v>
      </c>
      <c r="AP217" s="218" t="s">
        <v>78</v>
      </c>
      <c r="AQ217" s="218" t="s">
        <v>154</v>
      </c>
      <c r="AR217" s="222" t="s">
        <v>858</v>
      </c>
      <c r="AS217" s="356">
        <v>46023</v>
      </c>
      <c r="AT217" s="356">
        <v>46387</v>
      </c>
      <c r="AU217" s="246" t="s">
        <v>187</v>
      </c>
      <c r="AV217" s="218" t="s">
        <v>859</v>
      </c>
    </row>
    <row r="218" spans="2:48" ht="89.25" customHeight="1" x14ac:dyDescent="0.35">
      <c r="B218" s="434"/>
      <c r="C218" s="218"/>
      <c r="D218" s="225"/>
      <c r="E218" s="225"/>
      <c r="F218" s="225"/>
      <c r="G218" s="304"/>
      <c r="H218" s="304"/>
      <c r="I218" s="235"/>
      <c r="J218" s="235"/>
      <c r="K218" s="235"/>
      <c r="L218" s="235"/>
      <c r="M218" s="354"/>
      <c r="N218" s="235"/>
      <c r="O218" s="235"/>
      <c r="P218" s="218"/>
      <c r="Q218" s="218"/>
      <c r="R218" s="225"/>
      <c r="S218" s="218"/>
      <c r="T218" s="218"/>
      <c r="U218" s="218"/>
      <c r="V218" s="218"/>
      <c r="W218" s="218"/>
      <c r="X218" s="307"/>
      <c r="Y218" s="235"/>
      <c r="Z218" s="218"/>
      <c r="AA218" s="218"/>
      <c r="AB218" s="218"/>
      <c r="AC218" s="218"/>
      <c r="AD218" s="218"/>
      <c r="AE218" s="352"/>
      <c r="AF218" s="218"/>
      <c r="AG218" s="218"/>
      <c r="AH218" s="218"/>
      <c r="AI218" s="218"/>
      <c r="AJ218" s="352"/>
      <c r="AK218" s="79">
        <f t="shared" si="223"/>
        <v>0</v>
      </c>
      <c r="AL218" s="79">
        <f t="shared" si="224"/>
        <v>0</v>
      </c>
      <c r="AM218" s="79">
        <f t="shared" ref="AM218" si="253">($AN217*((AK218+AL218))/100)</f>
        <v>0</v>
      </c>
      <c r="AN218" s="79">
        <f t="shared" ref="AN218" si="254">AN217-AM218</f>
        <v>60</v>
      </c>
      <c r="AO218" s="218"/>
      <c r="AP218" s="218"/>
      <c r="AQ218" s="218"/>
      <c r="AR218" s="307"/>
      <c r="AS218" s="356"/>
      <c r="AT218" s="356"/>
      <c r="AU218" s="248"/>
      <c r="AV218" s="235"/>
    </row>
    <row r="219" spans="2:48" ht="101.5" x14ac:dyDescent="0.35">
      <c r="B219" s="113">
        <v>90</v>
      </c>
      <c r="C219" s="79" t="s">
        <v>820</v>
      </c>
      <c r="D219" s="68" t="s">
        <v>821</v>
      </c>
      <c r="E219" s="68" t="s">
        <v>832</v>
      </c>
      <c r="F219" s="68" t="s">
        <v>61</v>
      </c>
      <c r="G219" s="68" t="s">
        <v>860</v>
      </c>
      <c r="H219" s="68" t="s">
        <v>861</v>
      </c>
      <c r="I219" s="79"/>
      <c r="J219" s="79"/>
      <c r="K219" s="79"/>
      <c r="L219" s="79"/>
      <c r="M219" s="82" t="s">
        <v>862</v>
      </c>
      <c r="N219" s="79" t="s">
        <v>64</v>
      </c>
      <c r="O219" s="79" t="s">
        <v>174</v>
      </c>
      <c r="P219" s="79" t="s">
        <v>65</v>
      </c>
      <c r="Q219" s="79" t="s">
        <v>112</v>
      </c>
      <c r="R219" s="68">
        <v>1138</v>
      </c>
      <c r="S219" s="79" t="s">
        <v>68</v>
      </c>
      <c r="T219" s="79">
        <f t="shared" ref="T219:T224" si="255">IF(S219="Muy alta",100,IF(S219="Alta",80,IF(S219="Media",60,IF(S219="Baja",40,IF(S219="Muy baja",20,IF(S219="Casi Seguro",100,IF(S219="Probable",80,IF(S219="Posible",60,IF(S219="Improbable",40,IF(S219="Rara vez",20,0))))))))))</f>
        <v>60</v>
      </c>
      <c r="U219" s="79" t="s">
        <v>77</v>
      </c>
      <c r="V219" s="79">
        <f t="shared" ref="V219:V224" si="256">IF(U219="Catastrófico",100,IF(U219="Mayor",80,IF(U219="Moderado",60,IF(U219="Menor",40,IF(U219="Leve",20,0)))))</f>
        <v>60</v>
      </c>
      <c r="W219" s="78" t="s">
        <v>77</v>
      </c>
      <c r="X219" s="74" t="s">
        <v>863</v>
      </c>
      <c r="Y219" s="79" t="s">
        <v>185</v>
      </c>
      <c r="Z219" s="79" t="s">
        <v>72</v>
      </c>
      <c r="AA219" s="79" t="s">
        <v>73</v>
      </c>
      <c r="AB219" s="79" t="s">
        <v>74</v>
      </c>
      <c r="AC219" s="79" t="s">
        <v>75</v>
      </c>
      <c r="AD219" s="79" t="s">
        <v>76</v>
      </c>
      <c r="AE219" s="81">
        <f>AI219</f>
        <v>36</v>
      </c>
      <c r="AF219" s="79">
        <f t="shared" ref="AF219:AF323" si="257">IF(Z219="Preventivo",25,IF(Z219="Detectivo",15,0))</f>
        <v>25</v>
      </c>
      <c r="AG219" s="79">
        <f t="shared" ref="AG219:AG323" si="258">IF(Z219="Correctivo",0,IF(AA219="Automatizado",25,IF(AA219="Manual",15,0)))</f>
        <v>15</v>
      </c>
      <c r="AH219" s="79">
        <f>($T219*((AF219+AG219))/100)</f>
        <v>24</v>
      </c>
      <c r="AI219" s="79">
        <f t="shared" ref="AI219:AI224" si="259">T219-AH219</f>
        <v>36</v>
      </c>
      <c r="AJ219" s="81">
        <f>AN219</f>
        <v>60</v>
      </c>
      <c r="AK219" s="79">
        <f t="shared" si="223"/>
        <v>0</v>
      </c>
      <c r="AL219" s="79">
        <f t="shared" si="224"/>
        <v>0</v>
      </c>
      <c r="AM219" s="79">
        <f>($V219*((AK219+AL219))/100)</f>
        <v>0</v>
      </c>
      <c r="AN219" s="79">
        <f>V219-AM219</f>
        <v>60</v>
      </c>
      <c r="AO219" s="78" t="s">
        <v>77</v>
      </c>
      <c r="AP219" s="68" t="s">
        <v>78</v>
      </c>
      <c r="AQ219" s="68" t="s">
        <v>154</v>
      </c>
      <c r="AR219" s="74" t="s">
        <v>864</v>
      </c>
      <c r="AS219" s="356">
        <v>45658</v>
      </c>
      <c r="AT219" s="356">
        <v>46022</v>
      </c>
      <c r="AU219" s="60" t="s">
        <v>187</v>
      </c>
      <c r="AV219" s="68" t="s">
        <v>859</v>
      </c>
    </row>
    <row r="220" spans="2:48" ht="98.25" customHeight="1" x14ac:dyDescent="0.35">
      <c r="B220" s="434">
        <v>91</v>
      </c>
      <c r="C220" s="235" t="s">
        <v>820</v>
      </c>
      <c r="D220" s="235" t="s">
        <v>821</v>
      </c>
      <c r="E220" s="235" t="s">
        <v>865</v>
      </c>
      <c r="F220" s="235"/>
      <c r="G220" s="235"/>
      <c r="H220" s="235"/>
      <c r="I220" s="235" t="s">
        <v>866</v>
      </c>
      <c r="J220" s="235" t="s">
        <v>867</v>
      </c>
      <c r="K220" s="235" t="s">
        <v>868</v>
      </c>
      <c r="L220" s="235" t="s">
        <v>869</v>
      </c>
      <c r="M220" s="354" t="str">
        <f>IF(G220&lt;&gt;"",CONCATENATE(F220," ",G220),CONCATENATE(I220," ",J220," ",K220," ",L220))</f>
        <v xml:space="preserve">Omitir, retrasar o adelantar  las acciones de las actividades contempladas en los  diferentes procedimientos de gestión jurídica por parte de los funcionarios y contratistas del proceso con el fin de obtener un beneficio propio o de un tercero </v>
      </c>
      <c r="N220" s="235" t="s">
        <v>89</v>
      </c>
      <c r="O220" s="235" t="s">
        <v>174</v>
      </c>
      <c r="P220" s="218" t="s">
        <v>90</v>
      </c>
      <c r="Q220" s="218" t="s">
        <v>91</v>
      </c>
      <c r="R220" s="225">
        <v>4500</v>
      </c>
      <c r="S220" s="218" t="s">
        <v>376</v>
      </c>
      <c r="T220" s="218">
        <f t="shared" si="255"/>
        <v>100</v>
      </c>
      <c r="U220" s="218" t="s">
        <v>69</v>
      </c>
      <c r="V220" s="218">
        <f t="shared" si="256"/>
        <v>80</v>
      </c>
      <c r="W220" s="218" t="s">
        <v>70</v>
      </c>
      <c r="X220" s="307" t="s">
        <v>870</v>
      </c>
      <c r="Y220" s="218" t="str">
        <f t="shared" ref="Y220" si="260">IF(OR(Z220="Preventivo",Z220="Detectivo"),"Probabilidad",IF(Z220="Correctivo","Impacto"," "))</f>
        <v>Probabilidad</v>
      </c>
      <c r="Z220" s="218" t="s">
        <v>72</v>
      </c>
      <c r="AA220" s="218" t="s">
        <v>73</v>
      </c>
      <c r="AB220" s="218" t="s">
        <v>74</v>
      </c>
      <c r="AC220" s="218" t="s">
        <v>75</v>
      </c>
      <c r="AD220" s="218" t="s">
        <v>76</v>
      </c>
      <c r="AE220" s="352">
        <f>AI222</f>
        <v>60</v>
      </c>
      <c r="AF220" s="79">
        <f t="shared" si="257"/>
        <v>25</v>
      </c>
      <c r="AG220" s="79">
        <f t="shared" si="258"/>
        <v>15</v>
      </c>
      <c r="AH220" s="79">
        <v>40</v>
      </c>
      <c r="AI220" s="79">
        <f t="shared" si="259"/>
        <v>60</v>
      </c>
      <c r="AJ220" s="352">
        <f>AN222</f>
        <v>80</v>
      </c>
      <c r="AK220" s="79">
        <f t="shared" si="223"/>
        <v>0</v>
      </c>
      <c r="AL220" s="79">
        <f t="shared" si="224"/>
        <v>0</v>
      </c>
      <c r="AM220" s="79">
        <v>0</v>
      </c>
      <c r="AN220" s="79">
        <f>V220-AM220</f>
        <v>80</v>
      </c>
      <c r="AO220" s="218" t="s">
        <v>70</v>
      </c>
      <c r="AP220" s="218" t="s">
        <v>78</v>
      </c>
      <c r="AQ220" s="218" t="s">
        <v>871</v>
      </c>
      <c r="AR220" s="307" t="s">
        <v>872</v>
      </c>
      <c r="AS220" s="356">
        <v>46023</v>
      </c>
      <c r="AT220" s="356">
        <v>46387</v>
      </c>
      <c r="AU220" s="218" t="s">
        <v>139</v>
      </c>
      <c r="AV220" s="218" t="s">
        <v>838</v>
      </c>
    </row>
    <row r="221" spans="2:48" ht="81" customHeight="1" x14ac:dyDescent="0.35">
      <c r="B221" s="434"/>
      <c r="C221" s="235"/>
      <c r="D221" s="235"/>
      <c r="E221" s="235"/>
      <c r="F221" s="235"/>
      <c r="G221" s="235"/>
      <c r="H221" s="235"/>
      <c r="I221" s="235"/>
      <c r="J221" s="235"/>
      <c r="K221" s="235"/>
      <c r="L221" s="235"/>
      <c r="M221" s="354"/>
      <c r="N221" s="235"/>
      <c r="O221" s="235"/>
      <c r="P221" s="218"/>
      <c r="Q221" s="218"/>
      <c r="R221" s="225"/>
      <c r="S221" s="218"/>
      <c r="T221" s="218"/>
      <c r="U221" s="218"/>
      <c r="V221" s="218"/>
      <c r="W221" s="218"/>
      <c r="X221" s="307"/>
      <c r="Y221" s="235"/>
      <c r="Z221" s="235"/>
      <c r="AA221" s="235"/>
      <c r="AB221" s="235"/>
      <c r="AC221" s="235"/>
      <c r="AD221" s="235"/>
      <c r="AE221" s="352"/>
      <c r="AF221" s="79">
        <f t="shared" si="257"/>
        <v>0</v>
      </c>
      <c r="AG221" s="79">
        <f t="shared" si="258"/>
        <v>0</v>
      </c>
      <c r="AH221" s="79">
        <f>($AH220*((AF221+AG221))/100)</f>
        <v>0</v>
      </c>
      <c r="AI221" s="79">
        <f t="shared" ref="AI221:AI222" si="261">AI220-AH221</f>
        <v>60</v>
      </c>
      <c r="AJ221" s="352"/>
      <c r="AK221" s="79">
        <f t="shared" si="223"/>
        <v>0</v>
      </c>
      <c r="AL221" s="79">
        <f t="shared" si="224"/>
        <v>0</v>
      </c>
      <c r="AM221" s="79">
        <f t="shared" ref="AM221:AM222" si="262">($AM220*((AK221+AL221))/100)</f>
        <v>0</v>
      </c>
      <c r="AN221" s="79">
        <f t="shared" ref="AN221:AN222" si="263">AN220-AM221</f>
        <v>80</v>
      </c>
      <c r="AO221" s="218"/>
      <c r="AP221" s="218"/>
      <c r="AQ221" s="218"/>
      <c r="AR221" s="307"/>
      <c r="AS221" s="356"/>
      <c r="AT221" s="356"/>
      <c r="AU221" s="235"/>
      <c r="AV221" s="235"/>
    </row>
    <row r="222" spans="2:48" ht="114.75" customHeight="1" x14ac:dyDescent="0.35">
      <c r="B222" s="434"/>
      <c r="C222" s="235"/>
      <c r="D222" s="235"/>
      <c r="E222" s="235"/>
      <c r="F222" s="235"/>
      <c r="G222" s="235"/>
      <c r="H222" s="235"/>
      <c r="I222" s="235"/>
      <c r="J222" s="235"/>
      <c r="K222" s="235"/>
      <c r="L222" s="235"/>
      <c r="M222" s="354"/>
      <c r="N222" s="235"/>
      <c r="O222" s="235"/>
      <c r="P222" s="218"/>
      <c r="Q222" s="218"/>
      <c r="R222" s="225"/>
      <c r="S222" s="218"/>
      <c r="T222" s="218"/>
      <c r="U222" s="218"/>
      <c r="V222" s="218"/>
      <c r="W222" s="218"/>
      <c r="X222" s="307"/>
      <c r="Y222" s="235"/>
      <c r="Z222" s="235"/>
      <c r="AA222" s="235"/>
      <c r="AB222" s="235"/>
      <c r="AC222" s="235"/>
      <c r="AD222" s="235"/>
      <c r="AE222" s="352"/>
      <c r="AF222" s="79">
        <f t="shared" si="257"/>
        <v>0</v>
      </c>
      <c r="AG222" s="79">
        <f t="shared" si="258"/>
        <v>0</v>
      </c>
      <c r="AH222" s="79">
        <f>($AH221*((AF222+AG222))/100)</f>
        <v>0</v>
      </c>
      <c r="AI222" s="79">
        <f t="shared" si="261"/>
        <v>60</v>
      </c>
      <c r="AJ222" s="352"/>
      <c r="AK222" s="79">
        <f t="shared" si="223"/>
        <v>0</v>
      </c>
      <c r="AL222" s="79">
        <f t="shared" si="224"/>
        <v>0</v>
      </c>
      <c r="AM222" s="79">
        <f t="shared" si="262"/>
        <v>0</v>
      </c>
      <c r="AN222" s="79">
        <f t="shared" si="263"/>
        <v>80</v>
      </c>
      <c r="AO222" s="218"/>
      <c r="AP222" s="218"/>
      <c r="AQ222" s="218"/>
      <c r="AR222" s="307"/>
      <c r="AS222" s="356"/>
      <c r="AT222" s="356"/>
      <c r="AU222" s="235"/>
      <c r="AV222" s="235"/>
    </row>
    <row r="223" spans="2:48" ht="174.75" customHeight="1" x14ac:dyDescent="0.35">
      <c r="B223" s="113">
        <v>92</v>
      </c>
      <c r="C223" s="79" t="s">
        <v>820</v>
      </c>
      <c r="D223" s="68" t="s">
        <v>821</v>
      </c>
      <c r="E223" s="68" t="s">
        <v>832</v>
      </c>
      <c r="F223" s="68" t="s">
        <v>582</v>
      </c>
      <c r="G223" s="68" t="s">
        <v>873</v>
      </c>
      <c r="H223" s="68" t="s">
        <v>874</v>
      </c>
      <c r="I223" s="68"/>
      <c r="J223" s="68"/>
      <c r="K223" s="68"/>
      <c r="L223" s="68"/>
      <c r="M223" s="70" t="s">
        <v>875</v>
      </c>
      <c r="N223" s="68" t="s">
        <v>586</v>
      </c>
      <c r="O223" s="68" t="s">
        <v>174</v>
      </c>
      <c r="P223" s="68" t="s">
        <v>65</v>
      </c>
      <c r="Q223" s="68" t="s">
        <v>112</v>
      </c>
      <c r="R223" s="68">
        <v>200</v>
      </c>
      <c r="S223" s="68" t="s">
        <v>113</v>
      </c>
      <c r="T223" s="68">
        <f t="shared" si="255"/>
        <v>40</v>
      </c>
      <c r="U223" s="68" t="s">
        <v>69</v>
      </c>
      <c r="V223" s="68">
        <f t="shared" si="256"/>
        <v>80</v>
      </c>
      <c r="W223" s="78" t="s">
        <v>70</v>
      </c>
      <c r="X223" s="74" t="s">
        <v>876</v>
      </c>
      <c r="Y223" s="68" t="s">
        <v>185</v>
      </c>
      <c r="Z223" s="68" t="s">
        <v>72</v>
      </c>
      <c r="AA223" s="68" t="s">
        <v>73</v>
      </c>
      <c r="AB223" s="68" t="s">
        <v>74</v>
      </c>
      <c r="AC223" s="68" t="s">
        <v>75</v>
      </c>
      <c r="AD223" s="68" t="s">
        <v>76</v>
      </c>
      <c r="AE223" s="81">
        <f>AI223</f>
        <v>24</v>
      </c>
      <c r="AF223" s="79">
        <f t="shared" si="257"/>
        <v>25</v>
      </c>
      <c r="AG223" s="79">
        <f t="shared" si="258"/>
        <v>15</v>
      </c>
      <c r="AH223" s="79">
        <f>($T223*((AF223+AG223))/100)</f>
        <v>16</v>
      </c>
      <c r="AI223" s="79">
        <f t="shared" si="259"/>
        <v>24</v>
      </c>
      <c r="AJ223" s="81">
        <f>AN223</f>
        <v>80</v>
      </c>
      <c r="AK223" s="79">
        <f t="shared" si="223"/>
        <v>0</v>
      </c>
      <c r="AL223" s="79">
        <f t="shared" si="224"/>
        <v>0</v>
      </c>
      <c r="AM223" s="79">
        <f>($V223*((AK223+AL223))/100)</f>
        <v>0</v>
      </c>
      <c r="AN223" s="79">
        <f>V223-AM223</f>
        <v>80</v>
      </c>
      <c r="AO223" s="78" t="s">
        <v>70</v>
      </c>
      <c r="AP223" s="68" t="s">
        <v>78</v>
      </c>
      <c r="AQ223" s="68" t="s">
        <v>154</v>
      </c>
      <c r="AR223" s="74" t="s">
        <v>877</v>
      </c>
      <c r="AS223" s="128">
        <v>46023</v>
      </c>
      <c r="AT223" s="128">
        <v>46387</v>
      </c>
      <c r="AU223" s="60" t="s">
        <v>139</v>
      </c>
      <c r="AV223" s="68" t="s">
        <v>878</v>
      </c>
    </row>
    <row r="224" spans="2:48" ht="212.25" customHeight="1" x14ac:dyDescent="0.35">
      <c r="B224" s="434">
        <v>93</v>
      </c>
      <c r="C224" s="216" t="s">
        <v>820</v>
      </c>
      <c r="D224" s="217" t="s">
        <v>821</v>
      </c>
      <c r="E224" s="217" t="s">
        <v>879</v>
      </c>
      <c r="F224" s="217" t="s">
        <v>61</v>
      </c>
      <c r="G224" s="232" t="s">
        <v>880</v>
      </c>
      <c r="H224" s="232" t="s">
        <v>149</v>
      </c>
      <c r="I224" s="215"/>
      <c r="J224" s="215"/>
      <c r="K224" s="215"/>
      <c r="L224" s="215"/>
      <c r="M224" s="214" t="str">
        <f t="shared" ref="M224" si="264">IF(G224&lt;&gt;"",CONCATENATE(F224," ",G224,"",H224),CONCATENATE(I224," ",J224," ",K224," ",L224))</f>
        <v>Posibilidad de pérdida económica y reputacional por pérdida de la Confidencialidad de la Información de la Entidad debido a la falla o ausencia de controles relacionados con el acceso a información clasificada y/o reservada.</v>
      </c>
      <c r="N224" s="215" t="s">
        <v>150</v>
      </c>
      <c r="O224" s="215" t="s">
        <v>881</v>
      </c>
      <c r="P224" s="216" t="s">
        <v>65</v>
      </c>
      <c r="Q224" s="216" t="s">
        <v>66</v>
      </c>
      <c r="R224" s="217">
        <v>360</v>
      </c>
      <c r="S224" s="216" t="s">
        <v>162</v>
      </c>
      <c r="T224" s="216">
        <f t="shared" si="255"/>
        <v>20</v>
      </c>
      <c r="U224" s="216" t="s">
        <v>69</v>
      </c>
      <c r="V224" s="216">
        <f t="shared" si="256"/>
        <v>80</v>
      </c>
      <c r="W224" s="216" t="s">
        <v>70</v>
      </c>
      <c r="X224" s="97" t="s">
        <v>882</v>
      </c>
      <c r="Y224" s="96" t="str">
        <f t="shared" ref="Y224:Y227" si="265">IF(OR(Z224="Preventivo",Z224="Detectivo"),"Probabilidad",IF(Z224="Correctivo","Impacto"," "))</f>
        <v>Probabilidad</v>
      </c>
      <c r="Z224" s="96" t="s">
        <v>72</v>
      </c>
      <c r="AA224" s="96" t="s">
        <v>73</v>
      </c>
      <c r="AB224" s="96" t="s">
        <v>74</v>
      </c>
      <c r="AC224" s="96" t="s">
        <v>75</v>
      </c>
      <c r="AD224" s="96" t="s">
        <v>76</v>
      </c>
      <c r="AE224" s="347">
        <f>AI225</f>
        <v>-4</v>
      </c>
      <c r="AF224" s="96">
        <f t="shared" si="257"/>
        <v>25</v>
      </c>
      <c r="AG224" s="96">
        <f t="shared" si="258"/>
        <v>15</v>
      </c>
      <c r="AH224" s="96">
        <f>($T$9*((AF224+AG224))/100)</f>
        <v>24</v>
      </c>
      <c r="AI224" s="96">
        <f t="shared" si="259"/>
        <v>-4</v>
      </c>
      <c r="AJ224" s="347">
        <f>AN225</f>
        <v>60</v>
      </c>
      <c r="AK224" s="96">
        <f t="shared" si="223"/>
        <v>0</v>
      </c>
      <c r="AL224" s="96">
        <f t="shared" si="224"/>
        <v>0</v>
      </c>
      <c r="AM224" s="96">
        <f>($V$9*((AK224+AL224))/100)</f>
        <v>0</v>
      </c>
      <c r="AN224" s="96">
        <f t="shared" ref="AN224" si="266">V224-AM224</f>
        <v>80</v>
      </c>
      <c r="AO224" s="216" t="s">
        <v>77</v>
      </c>
      <c r="AP224" s="216" t="s">
        <v>78</v>
      </c>
      <c r="AQ224" s="216" t="s">
        <v>154</v>
      </c>
      <c r="AR224" s="227" t="s">
        <v>883</v>
      </c>
      <c r="AS224" s="236">
        <v>46023</v>
      </c>
      <c r="AT224" s="236">
        <v>46387</v>
      </c>
      <c r="AU224" s="216" t="s">
        <v>884</v>
      </c>
      <c r="AV224" s="355" t="s">
        <v>885</v>
      </c>
    </row>
    <row r="225" spans="2:48" ht="159.75" customHeight="1" x14ac:dyDescent="0.35">
      <c r="B225" s="434"/>
      <c r="C225" s="216"/>
      <c r="D225" s="217"/>
      <c r="E225" s="217"/>
      <c r="F225" s="217"/>
      <c r="G225" s="232"/>
      <c r="H225" s="232"/>
      <c r="I225" s="215"/>
      <c r="J225" s="215"/>
      <c r="K225" s="215"/>
      <c r="L225" s="215"/>
      <c r="M225" s="214"/>
      <c r="N225" s="215"/>
      <c r="O225" s="215"/>
      <c r="P225" s="216"/>
      <c r="Q225" s="216"/>
      <c r="R225" s="217"/>
      <c r="S225" s="216"/>
      <c r="T225" s="216"/>
      <c r="U225" s="216"/>
      <c r="V225" s="216"/>
      <c r="W225" s="216"/>
      <c r="X225" s="97" t="s">
        <v>886</v>
      </c>
      <c r="Y225" s="96" t="str">
        <f t="shared" si="265"/>
        <v>Impacto</v>
      </c>
      <c r="Z225" s="96" t="s">
        <v>84</v>
      </c>
      <c r="AA225" s="96" t="s">
        <v>73</v>
      </c>
      <c r="AB225" s="99" t="s">
        <v>158</v>
      </c>
      <c r="AC225" s="96" t="s">
        <v>75</v>
      </c>
      <c r="AD225" s="96" t="s">
        <v>76</v>
      </c>
      <c r="AE225" s="347"/>
      <c r="AF225" s="96">
        <f t="shared" si="257"/>
        <v>0</v>
      </c>
      <c r="AG225" s="96">
        <f t="shared" si="258"/>
        <v>0</v>
      </c>
      <c r="AH225" s="96">
        <f>($AI$9*((AF225+AG225))/100)</f>
        <v>0</v>
      </c>
      <c r="AI225" s="96">
        <f t="shared" ref="AI225" si="267">AI224-AH225</f>
        <v>-4</v>
      </c>
      <c r="AJ225" s="347"/>
      <c r="AK225" s="96">
        <f t="shared" si="223"/>
        <v>10</v>
      </c>
      <c r="AL225" s="96">
        <f t="shared" si="224"/>
        <v>15</v>
      </c>
      <c r="AM225" s="96">
        <f>($AN$9*((AK225+AL225))/100)</f>
        <v>20</v>
      </c>
      <c r="AN225" s="96">
        <f t="shared" ref="AN225" si="268">AN224-AM225</f>
        <v>60</v>
      </c>
      <c r="AO225" s="216"/>
      <c r="AP225" s="216"/>
      <c r="AQ225" s="216"/>
      <c r="AR225" s="227"/>
      <c r="AS225" s="236"/>
      <c r="AT225" s="236"/>
      <c r="AU225" s="216"/>
      <c r="AV225" s="355"/>
    </row>
    <row r="226" spans="2:48" ht="157.5" customHeight="1" x14ac:dyDescent="0.35">
      <c r="B226" s="434">
        <v>94</v>
      </c>
      <c r="C226" s="216" t="s">
        <v>820</v>
      </c>
      <c r="D226" s="217" t="s">
        <v>821</v>
      </c>
      <c r="E226" s="217" t="s">
        <v>879</v>
      </c>
      <c r="F226" s="217" t="s">
        <v>61</v>
      </c>
      <c r="G226" s="232" t="s">
        <v>887</v>
      </c>
      <c r="H226" s="232" t="s">
        <v>160</v>
      </c>
      <c r="I226" s="215"/>
      <c r="J226" s="215"/>
      <c r="K226" s="215"/>
      <c r="L226" s="215"/>
      <c r="M226" s="214" t="str">
        <f t="shared" ref="M226" si="269">IF(G226&lt;&gt;"",CONCATENATE(F226," ",G226,"",H226),CONCATENATE(I226," ",J226," ",K226," ",L226))</f>
        <v>Posibilidad de pérdida económica y reputacional por pérdida de la Disponibilidad de la Información de la Entidad debido a la falla o ausencia de controles de seguridad aplicables.</v>
      </c>
      <c r="N226" s="215" t="s">
        <v>150</v>
      </c>
      <c r="O226" s="215" t="s">
        <v>888</v>
      </c>
      <c r="P226" s="216" t="s">
        <v>65</v>
      </c>
      <c r="Q226" s="216" t="s">
        <v>66</v>
      </c>
      <c r="R226" s="217">
        <v>360</v>
      </c>
      <c r="S226" s="216" t="s">
        <v>398</v>
      </c>
      <c r="T226" s="216">
        <f t="shared" ref="T226" si="270">IF(S226="Muy alta",100,IF(S226="Alta",80,IF(S226="Media",60,IF(S226="Baja",40,IF(S226="Muy baja",20,IF(S226="Casi Seguro",100,IF(S226="Probable",80,IF(S226="Posible",60,IF(S226="Improbable",40,IF(S226="Rara vez",20,0))))))))))</f>
        <v>80</v>
      </c>
      <c r="U226" s="216" t="s">
        <v>69</v>
      </c>
      <c r="V226" s="216">
        <f t="shared" ref="V226" si="271">IF(U226="Catastrófico",100,IF(U226="Mayor",80,IF(U226="Moderado",60,IF(U226="Menor",40,IF(U226="Leve",20,0)))))</f>
        <v>80</v>
      </c>
      <c r="W226" s="216" t="s">
        <v>70</v>
      </c>
      <c r="X226" s="97" t="s">
        <v>889</v>
      </c>
      <c r="Y226" s="96" t="str">
        <f t="shared" si="265"/>
        <v>Probabilidad</v>
      </c>
      <c r="Z226" s="96" t="s">
        <v>72</v>
      </c>
      <c r="AA226" s="96" t="s">
        <v>73</v>
      </c>
      <c r="AB226" s="96" t="s">
        <v>74</v>
      </c>
      <c r="AC226" s="96" t="s">
        <v>75</v>
      </c>
      <c r="AD226" s="96" t="s">
        <v>76</v>
      </c>
      <c r="AE226" s="347">
        <f>AI227</f>
        <v>39.200000000000003</v>
      </c>
      <c r="AF226" s="96">
        <f t="shared" si="257"/>
        <v>25</v>
      </c>
      <c r="AG226" s="96">
        <f t="shared" si="258"/>
        <v>15</v>
      </c>
      <c r="AH226" s="96">
        <f>($T$11*((AF226+AG226))/100)</f>
        <v>24</v>
      </c>
      <c r="AI226" s="96">
        <f t="shared" ref="AI226" si="272">T226-AH226</f>
        <v>56</v>
      </c>
      <c r="AJ226" s="347">
        <f>AN227</f>
        <v>80</v>
      </c>
      <c r="AK226" s="96">
        <f t="shared" si="223"/>
        <v>0</v>
      </c>
      <c r="AL226" s="96">
        <f t="shared" si="224"/>
        <v>0</v>
      </c>
      <c r="AM226" s="96">
        <f>($V$11*((AK226+AL226))/100)</f>
        <v>0</v>
      </c>
      <c r="AN226" s="96">
        <f t="shared" ref="AN226" si="273">V226-AM226</f>
        <v>80</v>
      </c>
      <c r="AO226" s="216" t="s">
        <v>70</v>
      </c>
      <c r="AP226" s="216" t="s">
        <v>78</v>
      </c>
      <c r="AQ226" s="216" t="s">
        <v>154</v>
      </c>
      <c r="AR226" s="227" t="s">
        <v>890</v>
      </c>
      <c r="AS226" s="236">
        <v>46023</v>
      </c>
      <c r="AT226" s="236">
        <v>46387</v>
      </c>
      <c r="AU226" s="216" t="s">
        <v>884</v>
      </c>
      <c r="AV226" s="243" t="s">
        <v>885</v>
      </c>
    </row>
    <row r="227" spans="2:48" ht="168.75" customHeight="1" x14ac:dyDescent="0.35">
      <c r="B227" s="434"/>
      <c r="C227" s="216"/>
      <c r="D227" s="217"/>
      <c r="E227" s="217"/>
      <c r="F227" s="217"/>
      <c r="G227" s="232"/>
      <c r="H227" s="232"/>
      <c r="I227" s="215"/>
      <c r="J227" s="215"/>
      <c r="K227" s="215"/>
      <c r="L227" s="215"/>
      <c r="M227" s="214"/>
      <c r="N227" s="215"/>
      <c r="O227" s="215"/>
      <c r="P227" s="216"/>
      <c r="Q227" s="216"/>
      <c r="R227" s="217"/>
      <c r="S227" s="216"/>
      <c r="T227" s="216"/>
      <c r="U227" s="216"/>
      <c r="V227" s="216"/>
      <c r="W227" s="216"/>
      <c r="X227" s="97" t="s">
        <v>891</v>
      </c>
      <c r="Y227" s="96" t="str">
        <f t="shared" si="265"/>
        <v>Probabilidad</v>
      </c>
      <c r="Z227" s="96" t="s">
        <v>72</v>
      </c>
      <c r="AA227" s="96" t="s">
        <v>73</v>
      </c>
      <c r="AB227" s="96" t="s">
        <v>158</v>
      </c>
      <c r="AC227" s="96" t="s">
        <v>75</v>
      </c>
      <c r="AD227" s="96" t="s">
        <v>76</v>
      </c>
      <c r="AE227" s="347"/>
      <c r="AF227" s="96">
        <f t="shared" si="257"/>
        <v>25</v>
      </c>
      <c r="AG227" s="96">
        <f t="shared" si="258"/>
        <v>15</v>
      </c>
      <c r="AH227" s="96">
        <f>($AI$11*((AF227+AG227))/100)</f>
        <v>16.8</v>
      </c>
      <c r="AI227" s="96">
        <f t="shared" ref="AI227" si="274">AI226-AH227</f>
        <v>39.200000000000003</v>
      </c>
      <c r="AJ227" s="347"/>
      <c r="AK227" s="96">
        <f t="shared" si="223"/>
        <v>0</v>
      </c>
      <c r="AL227" s="96">
        <f t="shared" si="224"/>
        <v>0</v>
      </c>
      <c r="AM227" s="96">
        <f>($AN$11*((AK227+AL227))/100)</f>
        <v>0</v>
      </c>
      <c r="AN227" s="96">
        <f t="shared" ref="AN227" si="275">AN226-AM227</f>
        <v>80</v>
      </c>
      <c r="AO227" s="216"/>
      <c r="AP227" s="216"/>
      <c r="AQ227" s="216"/>
      <c r="AR227" s="227"/>
      <c r="AS227" s="236"/>
      <c r="AT227" s="236"/>
      <c r="AU227" s="216"/>
      <c r="AV227" s="243"/>
    </row>
    <row r="228" spans="2:48" ht="171.75" customHeight="1" x14ac:dyDescent="0.35">
      <c r="B228" s="434">
        <v>95</v>
      </c>
      <c r="C228" s="344" t="s">
        <v>892</v>
      </c>
      <c r="D228" s="294" t="s">
        <v>893</v>
      </c>
      <c r="E228" s="294" t="s">
        <v>894</v>
      </c>
      <c r="F228" s="244" t="s">
        <v>895</v>
      </c>
      <c r="G228" s="244" t="s">
        <v>896</v>
      </c>
      <c r="H228" s="244" t="s">
        <v>897</v>
      </c>
      <c r="I228" s="215"/>
      <c r="J228" s="215"/>
      <c r="K228" s="215"/>
      <c r="L228" s="215"/>
      <c r="M228" s="231" t="s">
        <v>898</v>
      </c>
      <c r="N228" s="239" t="s">
        <v>64</v>
      </c>
      <c r="O228" s="239" t="s">
        <v>237</v>
      </c>
      <c r="P228" s="239" t="s">
        <v>65</v>
      </c>
      <c r="Q228" s="239" t="s">
        <v>899</v>
      </c>
      <c r="R228" s="244" t="s">
        <v>900</v>
      </c>
      <c r="S228" s="239" t="s">
        <v>901</v>
      </c>
      <c r="T228" s="239">
        <v>60</v>
      </c>
      <c r="U228" s="239" t="s">
        <v>902</v>
      </c>
      <c r="V228" s="239">
        <v>60</v>
      </c>
      <c r="W228" s="346" t="s">
        <v>77</v>
      </c>
      <c r="X228" s="112" t="s">
        <v>903</v>
      </c>
      <c r="Y228" s="104" t="s">
        <v>185</v>
      </c>
      <c r="Z228" s="104" t="s">
        <v>72</v>
      </c>
      <c r="AA228" s="104" t="s">
        <v>73</v>
      </c>
      <c r="AB228" s="104" t="s">
        <v>904</v>
      </c>
      <c r="AC228" s="104" t="s">
        <v>75</v>
      </c>
      <c r="AD228" s="104" t="s">
        <v>76</v>
      </c>
      <c r="AE228" s="239" t="e">
        <v>#REF!</v>
      </c>
      <c r="AF228" s="104">
        <v>25</v>
      </c>
      <c r="AG228" s="104">
        <v>15</v>
      </c>
      <c r="AH228" s="104">
        <v>0</v>
      </c>
      <c r="AI228" s="104">
        <v>60</v>
      </c>
      <c r="AJ228" s="239" t="e">
        <v>#REF!</v>
      </c>
      <c r="AK228" s="104">
        <v>0</v>
      </c>
      <c r="AL228" s="104">
        <v>0</v>
      </c>
      <c r="AM228" s="104">
        <v>0</v>
      </c>
      <c r="AN228" s="104">
        <v>60</v>
      </c>
      <c r="AO228" s="216" t="s">
        <v>77</v>
      </c>
      <c r="AP228" s="239" t="s">
        <v>905</v>
      </c>
      <c r="AQ228" s="239" t="s">
        <v>906</v>
      </c>
      <c r="AR228" s="247" t="s">
        <v>907</v>
      </c>
      <c r="AS228" s="236">
        <v>46023</v>
      </c>
      <c r="AT228" s="236">
        <v>46357</v>
      </c>
      <c r="AU228" s="239" t="s">
        <v>139</v>
      </c>
      <c r="AV228" s="239" t="s">
        <v>908</v>
      </c>
    </row>
    <row r="229" spans="2:48" ht="209.25" customHeight="1" x14ac:dyDescent="0.35">
      <c r="B229" s="434"/>
      <c r="C229" s="344"/>
      <c r="D229" s="294"/>
      <c r="E229" s="294"/>
      <c r="F229" s="244"/>
      <c r="G229" s="244"/>
      <c r="H229" s="244"/>
      <c r="I229" s="215"/>
      <c r="J229" s="215"/>
      <c r="K229" s="215"/>
      <c r="L229" s="215"/>
      <c r="M229" s="231"/>
      <c r="N229" s="239"/>
      <c r="O229" s="239"/>
      <c r="P229" s="239"/>
      <c r="Q229" s="239"/>
      <c r="R229" s="244"/>
      <c r="S229" s="239"/>
      <c r="T229" s="239"/>
      <c r="U229" s="239"/>
      <c r="V229" s="239"/>
      <c r="W229" s="346"/>
      <c r="X229" s="112" t="s">
        <v>909</v>
      </c>
      <c r="Y229" s="104" t="s">
        <v>185</v>
      </c>
      <c r="Z229" s="104" t="s">
        <v>72</v>
      </c>
      <c r="AA229" s="104" t="s">
        <v>73</v>
      </c>
      <c r="AB229" s="104" t="s">
        <v>904</v>
      </c>
      <c r="AC229" s="104" t="s">
        <v>75</v>
      </c>
      <c r="AD229" s="104" t="s">
        <v>76</v>
      </c>
      <c r="AE229" s="239"/>
      <c r="AF229" s="104">
        <v>25</v>
      </c>
      <c r="AG229" s="104">
        <v>15</v>
      </c>
      <c r="AH229" s="104">
        <v>0</v>
      </c>
      <c r="AI229" s="104">
        <v>60</v>
      </c>
      <c r="AJ229" s="239"/>
      <c r="AK229" s="104">
        <v>0</v>
      </c>
      <c r="AL229" s="104">
        <v>0</v>
      </c>
      <c r="AM229" s="104">
        <v>0</v>
      </c>
      <c r="AN229" s="104">
        <v>60</v>
      </c>
      <c r="AO229" s="216"/>
      <c r="AP229" s="239"/>
      <c r="AQ229" s="239"/>
      <c r="AR229" s="247"/>
      <c r="AS229" s="236"/>
      <c r="AT229" s="236"/>
      <c r="AU229" s="239"/>
      <c r="AV229" s="239"/>
    </row>
    <row r="230" spans="2:48" ht="369.75" customHeight="1" x14ac:dyDescent="0.35">
      <c r="B230" s="113">
        <v>96</v>
      </c>
      <c r="C230" s="110" t="s">
        <v>892</v>
      </c>
      <c r="D230" s="126" t="s">
        <v>893</v>
      </c>
      <c r="E230" s="126" t="s">
        <v>910</v>
      </c>
      <c r="F230" s="111"/>
      <c r="G230" s="111" t="s">
        <v>298</v>
      </c>
      <c r="H230" s="111" t="s">
        <v>298</v>
      </c>
      <c r="I230" s="104" t="s">
        <v>911</v>
      </c>
      <c r="J230" s="104" t="s">
        <v>912</v>
      </c>
      <c r="K230" s="104" t="s">
        <v>913</v>
      </c>
      <c r="L230" s="104" t="s">
        <v>914</v>
      </c>
      <c r="M230" s="104" t="s">
        <v>915</v>
      </c>
      <c r="N230" s="104" t="s">
        <v>89</v>
      </c>
      <c r="O230" s="104" t="s">
        <v>237</v>
      </c>
      <c r="P230" s="104" t="s">
        <v>90</v>
      </c>
      <c r="Q230" s="104" t="s">
        <v>91</v>
      </c>
      <c r="R230" s="111" t="s">
        <v>916</v>
      </c>
      <c r="S230" s="104" t="s">
        <v>92</v>
      </c>
      <c r="T230" s="104">
        <v>60</v>
      </c>
      <c r="U230" s="104" t="s">
        <v>69</v>
      </c>
      <c r="V230" s="104">
        <v>80</v>
      </c>
      <c r="W230" s="96" t="s">
        <v>70</v>
      </c>
      <c r="X230" s="112" t="s">
        <v>917</v>
      </c>
      <c r="Y230" s="104" t="s">
        <v>185</v>
      </c>
      <c r="Z230" s="104" t="s">
        <v>72</v>
      </c>
      <c r="AA230" s="104" t="s">
        <v>73</v>
      </c>
      <c r="AB230" s="104" t="s">
        <v>74</v>
      </c>
      <c r="AC230" s="104" t="s">
        <v>75</v>
      </c>
      <c r="AD230" s="104" t="s">
        <v>76</v>
      </c>
      <c r="AE230" s="104" t="e">
        <v>#REF!</v>
      </c>
      <c r="AF230" s="104">
        <v>25</v>
      </c>
      <c r="AG230" s="104">
        <v>15</v>
      </c>
      <c r="AH230" s="104">
        <v>24</v>
      </c>
      <c r="AI230" s="104">
        <v>36</v>
      </c>
      <c r="AJ230" s="104" t="e">
        <v>#REF!</v>
      </c>
      <c r="AK230" s="104">
        <v>0</v>
      </c>
      <c r="AL230" s="104">
        <v>0</v>
      </c>
      <c r="AM230" s="104">
        <v>0</v>
      </c>
      <c r="AN230" s="104">
        <v>80</v>
      </c>
      <c r="AO230" s="96" t="s">
        <v>70</v>
      </c>
      <c r="AP230" s="104" t="s">
        <v>918</v>
      </c>
      <c r="AQ230" s="104" t="s">
        <v>919</v>
      </c>
      <c r="AR230" s="112" t="s">
        <v>920</v>
      </c>
      <c r="AS230" s="117">
        <v>46023</v>
      </c>
      <c r="AT230" s="117">
        <v>46357</v>
      </c>
      <c r="AU230" s="104" t="s">
        <v>139</v>
      </c>
      <c r="AV230" s="104" t="s">
        <v>921</v>
      </c>
    </row>
    <row r="231" spans="2:48" ht="144" customHeight="1" x14ac:dyDescent="0.35">
      <c r="B231" s="434">
        <v>97</v>
      </c>
      <c r="C231" s="344" t="s">
        <v>892</v>
      </c>
      <c r="D231" s="294" t="e">
        <v>#REF!</v>
      </c>
      <c r="E231" s="294" t="s">
        <v>922</v>
      </c>
      <c r="F231" s="244" t="s">
        <v>61</v>
      </c>
      <c r="G231" s="244" t="s">
        <v>923</v>
      </c>
      <c r="H231" s="244" t="s">
        <v>924</v>
      </c>
      <c r="I231" s="215"/>
      <c r="J231" s="215"/>
      <c r="K231" s="215"/>
      <c r="L231" s="215"/>
      <c r="M231" s="231" t="s">
        <v>925</v>
      </c>
      <c r="N231" s="231" t="s">
        <v>150</v>
      </c>
      <c r="O231" s="231" t="s">
        <v>926</v>
      </c>
      <c r="P231" s="239" t="s">
        <v>65</v>
      </c>
      <c r="Q231" s="239" t="s">
        <v>66</v>
      </c>
      <c r="R231" s="244" t="s">
        <v>268</v>
      </c>
      <c r="S231" s="239" t="s">
        <v>398</v>
      </c>
      <c r="T231" s="239">
        <v>80</v>
      </c>
      <c r="U231" s="239" t="s">
        <v>69</v>
      </c>
      <c r="V231" s="239">
        <v>80</v>
      </c>
      <c r="W231" s="216" t="s">
        <v>70</v>
      </c>
      <c r="X231" s="112" t="s">
        <v>927</v>
      </c>
      <c r="Y231" s="104" t="s">
        <v>185</v>
      </c>
      <c r="Z231" s="104" t="s">
        <v>72</v>
      </c>
      <c r="AA231" s="104" t="s">
        <v>73</v>
      </c>
      <c r="AB231" s="104" t="s">
        <v>74</v>
      </c>
      <c r="AC231" s="104" t="s">
        <v>75</v>
      </c>
      <c r="AD231" s="104" t="s">
        <v>76</v>
      </c>
      <c r="AE231" s="239">
        <v>17.3</v>
      </c>
      <c r="AF231" s="104">
        <v>25</v>
      </c>
      <c r="AG231" s="104">
        <v>15</v>
      </c>
      <c r="AH231" s="104">
        <v>32</v>
      </c>
      <c r="AI231" s="104">
        <v>48</v>
      </c>
      <c r="AJ231" s="239">
        <v>80</v>
      </c>
      <c r="AK231" s="104">
        <v>0</v>
      </c>
      <c r="AL231" s="104">
        <v>0</v>
      </c>
      <c r="AM231" s="104">
        <v>0</v>
      </c>
      <c r="AN231" s="104">
        <v>80</v>
      </c>
      <c r="AO231" s="216" t="s">
        <v>77</v>
      </c>
      <c r="AP231" s="239" t="s">
        <v>78</v>
      </c>
      <c r="AQ231" s="239" t="s">
        <v>154</v>
      </c>
      <c r="AR231" s="247" t="s">
        <v>928</v>
      </c>
      <c r="AS231" s="240">
        <v>46023</v>
      </c>
      <c r="AT231" s="240">
        <v>46387</v>
      </c>
      <c r="AU231" s="239" t="s">
        <v>929</v>
      </c>
      <c r="AV231" s="345" t="s">
        <v>930</v>
      </c>
    </row>
    <row r="232" spans="2:48" ht="140.25" customHeight="1" x14ac:dyDescent="0.35">
      <c r="B232" s="434"/>
      <c r="C232" s="344"/>
      <c r="D232" s="294"/>
      <c r="E232" s="294"/>
      <c r="F232" s="244"/>
      <c r="G232" s="244"/>
      <c r="H232" s="244"/>
      <c r="I232" s="215"/>
      <c r="J232" s="215"/>
      <c r="K232" s="215"/>
      <c r="L232" s="215"/>
      <c r="M232" s="231"/>
      <c r="N232" s="231"/>
      <c r="O232" s="231"/>
      <c r="P232" s="239"/>
      <c r="Q232" s="239"/>
      <c r="R232" s="244"/>
      <c r="S232" s="239"/>
      <c r="T232" s="239"/>
      <c r="U232" s="239"/>
      <c r="V232" s="239"/>
      <c r="W232" s="216"/>
      <c r="X232" s="112" t="s">
        <v>931</v>
      </c>
      <c r="Y232" s="104" t="s">
        <v>185</v>
      </c>
      <c r="Z232" s="104" t="s">
        <v>72</v>
      </c>
      <c r="AA232" s="104" t="s">
        <v>73</v>
      </c>
      <c r="AB232" s="104" t="s">
        <v>74</v>
      </c>
      <c r="AC232" s="104" t="s">
        <v>75</v>
      </c>
      <c r="AD232" s="104" t="s">
        <v>76</v>
      </c>
      <c r="AE232" s="239"/>
      <c r="AF232" s="104">
        <v>25</v>
      </c>
      <c r="AG232" s="104">
        <v>15</v>
      </c>
      <c r="AH232" s="104">
        <v>19.2</v>
      </c>
      <c r="AI232" s="104">
        <v>28.8</v>
      </c>
      <c r="AJ232" s="239"/>
      <c r="AK232" s="104">
        <v>0</v>
      </c>
      <c r="AL232" s="104">
        <v>0</v>
      </c>
      <c r="AM232" s="104">
        <v>0</v>
      </c>
      <c r="AN232" s="104">
        <v>80</v>
      </c>
      <c r="AO232" s="216"/>
      <c r="AP232" s="239"/>
      <c r="AQ232" s="239"/>
      <c r="AR232" s="247"/>
      <c r="AS232" s="241"/>
      <c r="AT232" s="241"/>
      <c r="AU232" s="239"/>
      <c r="AV232" s="345"/>
    </row>
    <row r="233" spans="2:48" ht="208.5" customHeight="1" x14ac:dyDescent="0.35">
      <c r="B233" s="434"/>
      <c r="C233" s="344"/>
      <c r="D233" s="294"/>
      <c r="E233" s="294"/>
      <c r="F233" s="244"/>
      <c r="G233" s="244"/>
      <c r="H233" s="244"/>
      <c r="I233" s="215"/>
      <c r="J233" s="215"/>
      <c r="K233" s="215"/>
      <c r="L233" s="215"/>
      <c r="M233" s="231"/>
      <c r="N233" s="231"/>
      <c r="O233" s="231"/>
      <c r="P233" s="239"/>
      <c r="Q233" s="239"/>
      <c r="R233" s="244"/>
      <c r="S233" s="239"/>
      <c r="T233" s="239"/>
      <c r="U233" s="239"/>
      <c r="V233" s="239"/>
      <c r="W233" s="216"/>
      <c r="X233" s="112" t="s">
        <v>932</v>
      </c>
      <c r="Y233" s="104" t="s">
        <v>185</v>
      </c>
      <c r="Z233" s="104" t="s">
        <v>72</v>
      </c>
      <c r="AA233" s="104" t="s">
        <v>73</v>
      </c>
      <c r="AB233" s="104" t="s">
        <v>74</v>
      </c>
      <c r="AC233" s="104" t="s">
        <v>75</v>
      </c>
      <c r="AD233" s="104" t="s">
        <v>76</v>
      </c>
      <c r="AE233" s="239"/>
      <c r="AF233" s="104">
        <v>25</v>
      </c>
      <c r="AG233" s="104">
        <v>15</v>
      </c>
      <c r="AH233" s="104">
        <v>11.52</v>
      </c>
      <c r="AI233" s="104">
        <v>17.28</v>
      </c>
      <c r="AJ233" s="239"/>
      <c r="AK233" s="104">
        <v>0</v>
      </c>
      <c r="AL233" s="104">
        <v>0</v>
      </c>
      <c r="AM233" s="104">
        <v>0</v>
      </c>
      <c r="AN233" s="104">
        <v>80</v>
      </c>
      <c r="AO233" s="216"/>
      <c r="AP233" s="239"/>
      <c r="AQ233" s="239"/>
      <c r="AR233" s="247"/>
      <c r="AS233" s="241"/>
      <c r="AT233" s="241"/>
      <c r="AU233" s="239"/>
      <c r="AV233" s="345"/>
    </row>
    <row r="234" spans="2:48" ht="208.5" customHeight="1" x14ac:dyDescent="0.35">
      <c r="B234" s="434">
        <v>98</v>
      </c>
      <c r="C234" s="218" t="s">
        <v>933</v>
      </c>
      <c r="D234" s="225" t="s">
        <v>934</v>
      </c>
      <c r="E234" s="225" t="s">
        <v>935</v>
      </c>
      <c r="F234" s="225" t="s">
        <v>61</v>
      </c>
      <c r="G234" s="304" t="s">
        <v>936</v>
      </c>
      <c r="H234" s="304" t="s">
        <v>937</v>
      </c>
      <c r="I234" s="235"/>
      <c r="J234" s="235"/>
      <c r="K234" s="235"/>
      <c r="L234" s="235"/>
      <c r="M234" s="354" t="str">
        <f>IF(G234&lt;&gt;"No aplica",CONCATENATE(F234," ",G234),CONCATENATE(I234," ",J234," ",K234," ",L234))</f>
        <v>Posibilidad de pérdida económica y reputacional ante las partes interesadas por no brindar atención oportuna, así como no realizar el seguimiento a las emergencias humanitarias masivas hasta su cierre. (desplazamientos masivos, confinamientos y actos de terrorismo)</v>
      </c>
      <c r="N234" s="235" t="s">
        <v>64</v>
      </c>
      <c r="O234" s="235" t="s">
        <v>174</v>
      </c>
      <c r="P234" s="218" t="s">
        <v>773</v>
      </c>
      <c r="Q234" s="218" t="s">
        <v>211</v>
      </c>
      <c r="R234" s="225">
        <v>195</v>
      </c>
      <c r="S234" s="218" t="s">
        <v>113</v>
      </c>
      <c r="T234" s="218">
        <f>IF(S234="Muy alta",100,IF(S234="Alta",80,IF(S234="Media",60,IF(S234="Baja",40,IF(S234="Muy baja",20,IF(S234="Casi Seguro",100,IF(S234="Probable",80,IF(S234="Posible",60,IF(S234="Improbable",40,IF(S234="Rara vez",20,0))))))))))</f>
        <v>40</v>
      </c>
      <c r="U234" s="218" t="s">
        <v>134</v>
      </c>
      <c r="V234" s="218">
        <f>IF(U234="Catastrófico",100,IF(U234="Mayor",80,IF(U234="Moderado",60,IF(U234="Menor",40,IF(U234="Leve",20,0)))))</f>
        <v>100</v>
      </c>
      <c r="W234" s="218" t="s">
        <v>135</v>
      </c>
      <c r="X234" s="74" t="s">
        <v>938</v>
      </c>
      <c r="Y234" s="79" t="str">
        <f>IF(OR(Z234="Preventivo",Z234="Detectivo"),"Probabilidad",IF(Z234="Correctivo","Impacto"," "))</f>
        <v>Probabilidad</v>
      </c>
      <c r="Z234" s="79" t="s">
        <v>72</v>
      </c>
      <c r="AA234" s="79" t="s">
        <v>73</v>
      </c>
      <c r="AB234" s="79" t="s">
        <v>74</v>
      </c>
      <c r="AC234" s="79" t="s">
        <v>75</v>
      </c>
      <c r="AD234" s="79" t="s">
        <v>116</v>
      </c>
      <c r="AE234" s="352">
        <f>AI237</f>
        <v>11.760000000000002</v>
      </c>
      <c r="AF234" s="79">
        <f>IF(Z234="Preventivo",25,IF(Z234="Detectivo",15,0))</f>
        <v>25</v>
      </c>
      <c r="AG234" s="79">
        <f>IF(Z234="Correctivo",0,IF(AA234="Automatizado",25,IF(AA234="Manual",15,0)))</f>
        <v>15</v>
      </c>
      <c r="AH234" s="79">
        <f>($T234*((AF234+AG234))/100)</f>
        <v>16</v>
      </c>
      <c r="AI234" s="79">
        <f t="shared" ref="AI234" si="276">T234-AH234</f>
        <v>24</v>
      </c>
      <c r="AJ234" s="352">
        <f>AN237</f>
        <v>75</v>
      </c>
      <c r="AK234" s="79">
        <f>IF(Z234="Correctivo",10,0)</f>
        <v>0</v>
      </c>
      <c r="AL234" s="79">
        <f>IF(Y234="Probabilidad",0,IF(AA234="Automatizado",25,IF(AA234="Manual",15,0)))</f>
        <v>0</v>
      </c>
      <c r="AM234" s="79">
        <f>($V234*((AK234+AL234))/100)</f>
        <v>0</v>
      </c>
      <c r="AN234" s="79">
        <f>V234-AM234</f>
        <v>100</v>
      </c>
      <c r="AO234" s="218" t="s">
        <v>70</v>
      </c>
      <c r="AP234" s="218" t="s">
        <v>78</v>
      </c>
      <c r="AQ234" s="218" t="s">
        <v>79</v>
      </c>
      <c r="AR234" s="222" t="s">
        <v>939</v>
      </c>
      <c r="AS234" s="363">
        <v>46023</v>
      </c>
      <c r="AT234" s="363">
        <v>46387</v>
      </c>
      <c r="AU234" s="363" t="s">
        <v>81</v>
      </c>
      <c r="AV234" s="218" t="s">
        <v>940</v>
      </c>
    </row>
    <row r="235" spans="2:48" ht="208.5" customHeight="1" x14ac:dyDescent="0.35">
      <c r="B235" s="434"/>
      <c r="C235" s="218"/>
      <c r="D235" s="225"/>
      <c r="E235" s="225"/>
      <c r="F235" s="225"/>
      <c r="G235" s="304"/>
      <c r="H235" s="304"/>
      <c r="I235" s="235"/>
      <c r="J235" s="235"/>
      <c r="K235" s="235"/>
      <c r="L235" s="235"/>
      <c r="M235" s="354"/>
      <c r="N235" s="235"/>
      <c r="O235" s="235"/>
      <c r="P235" s="218"/>
      <c r="Q235" s="218"/>
      <c r="R235" s="225"/>
      <c r="S235" s="218"/>
      <c r="T235" s="218"/>
      <c r="U235" s="218"/>
      <c r="V235" s="218"/>
      <c r="W235" s="218"/>
      <c r="X235" s="74" t="s">
        <v>941</v>
      </c>
      <c r="Y235" s="79" t="str">
        <f>IF(OR(Z235="Preventivo",Z235="Detectivo"),"Probabilidad",IF(Z235="Correctivo","Impacto"," "))</f>
        <v>Probabilidad</v>
      </c>
      <c r="Z235" s="79" t="s">
        <v>94</v>
      </c>
      <c r="AA235" s="79" t="s">
        <v>73</v>
      </c>
      <c r="AB235" s="79" t="s">
        <v>74</v>
      </c>
      <c r="AC235" s="79" t="s">
        <v>75</v>
      </c>
      <c r="AD235" s="79" t="s">
        <v>116</v>
      </c>
      <c r="AE235" s="352"/>
      <c r="AF235" s="79">
        <f>IF(Z235="Preventivo",25,IF(Z235="Detectivo",15,0))</f>
        <v>15</v>
      </c>
      <c r="AG235" s="79">
        <f>IF(Z235="Correctivo",0,IF(AA235="Automatizado",25,IF(AA235="Manual",15,0)))</f>
        <v>15</v>
      </c>
      <c r="AH235" s="79">
        <f>($AI234*((AF235+AG235))/100)</f>
        <v>7.2</v>
      </c>
      <c r="AI235" s="79">
        <f t="shared" ref="AI235:AI237" si="277">AI234-AH235</f>
        <v>16.8</v>
      </c>
      <c r="AJ235" s="352"/>
      <c r="AK235" s="79">
        <f>IF(Z235="Correctivo",10,0)</f>
        <v>0</v>
      </c>
      <c r="AL235" s="79">
        <f>IF(Y235="Probabilidad",0,IF(AA235="Automatizado",25,IF(AA235="Manual",15,0)))</f>
        <v>0</v>
      </c>
      <c r="AM235" s="79">
        <f>($AN234*((AK235+AL235))/100)</f>
        <v>0</v>
      </c>
      <c r="AN235" s="79">
        <f t="shared" ref="AN235:AN237" si="278">AN234-AM235</f>
        <v>100</v>
      </c>
      <c r="AO235" s="218"/>
      <c r="AP235" s="218"/>
      <c r="AQ235" s="218"/>
      <c r="AR235" s="222"/>
      <c r="AS235" s="363"/>
      <c r="AT235" s="363"/>
      <c r="AU235" s="363"/>
      <c r="AV235" s="218"/>
    </row>
    <row r="236" spans="2:48" ht="208.5" customHeight="1" x14ac:dyDescent="0.35">
      <c r="B236" s="434"/>
      <c r="C236" s="218"/>
      <c r="D236" s="225"/>
      <c r="E236" s="225"/>
      <c r="F236" s="225"/>
      <c r="G236" s="304"/>
      <c r="H236" s="304"/>
      <c r="I236" s="235"/>
      <c r="J236" s="235"/>
      <c r="K236" s="235"/>
      <c r="L236" s="235"/>
      <c r="M236" s="354"/>
      <c r="N236" s="235"/>
      <c r="O236" s="235"/>
      <c r="P236" s="218"/>
      <c r="Q236" s="218"/>
      <c r="R236" s="225"/>
      <c r="S236" s="218"/>
      <c r="T236" s="218"/>
      <c r="U236" s="218"/>
      <c r="V236" s="218"/>
      <c r="W236" s="218"/>
      <c r="X236" s="74" t="s">
        <v>942</v>
      </c>
      <c r="Y236" s="79" t="str">
        <f>IF(OR(Z236="Preventivo",Z236="Detectivo"),"Probabilidad",IF(Z236="Correctivo","Impacto"," "))</f>
        <v>Impacto</v>
      </c>
      <c r="Z236" s="79" t="s">
        <v>84</v>
      </c>
      <c r="AA236" s="79" t="s">
        <v>73</v>
      </c>
      <c r="AB236" s="79" t="s">
        <v>74</v>
      </c>
      <c r="AC236" s="79" t="s">
        <v>75</v>
      </c>
      <c r="AD236" s="79" t="s">
        <v>116</v>
      </c>
      <c r="AE236" s="352"/>
      <c r="AF236" s="79">
        <f>IF(Z236="Preventivo",25,IF(Z236="Detectivo",15,0))</f>
        <v>0</v>
      </c>
      <c r="AG236" s="79">
        <f>IF(Z236="Correctivo",0,IF(AA236="Automatizado",25,IF(AA236="Manual",15,0)))</f>
        <v>0</v>
      </c>
      <c r="AH236" s="79">
        <f>($AI235*((AF236+AG236))/100)</f>
        <v>0</v>
      </c>
      <c r="AI236" s="79">
        <f t="shared" si="277"/>
        <v>16.8</v>
      </c>
      <c r="AJ236" s="352"/>
      <c r="AK236" s="79">
        <f>IF(Z236="Correctivo",10,0)</f>
        <v>10</v>
      </c>
      <c r="AL236" s="79">
        <f>IF(Y236="Probabilidad",0,IF(AA236="Automatizado",25,IF(AA236="Manual",15,0)))</f>
        <v>15</v>
      </c>
      <c r="AM236" s="79">
        <f>($AN235*((AK236+AL236))/100)</f>
        <v>25</v>
      </c>
      <c r="AN236" s="79">
        <f t="shared" si="278"/>
        <v>75</v>
      </c>
      <c r="AO236" s="218"/>
      <c r="AP236" s="218"/>
      <c r="AQ236" s="218"/>
      <c r="AR236" s="222"/>
      <c r="AS236" s="363"/>
      <c r="AT236" s="363"/>
      <c r="AU236" s="363"/>
      <c r="AV236" s="218"/>
    </row>
    <row r="237" spans="2:48" ht="208.5" customHeight="1" x14ac:dyDescent="0.35">
      <c r="B237" s="434"/>
      <c r="C237" s="218"/>
      <c r="D237" s="225"/>
      <c r="E237" s="225"/>
      <c r="F237" s="225"/>
      <c r="G237" s="304"/>
      <c r="H237" s="304"/>
      <c r="I237" s="235"/>
      <c r="J237" s="235"/>
      <c r="K237" s="235"/>
      <c r="L237" s="235"/>
      <c r="M237" s="354"/>
      <c r="N237" s="235"/>
      <c r="O237" s="235"/>
      <c r="P237" s="218"/>
      <c r="Q237" s="218"/>
      <c r="R237" s="225"/>
      <c r="S237" s="218"/>
      <c r="T237" s="218"/>
      <c r="U237" s="218"/>
      <c r="V237" s="218"/>
      <c r="W237" s="218"/>
      <c r="X237" s="74" t="s">
        <v>943</v>
      </c>
      <c r="Y237" s="79" t="str">
        <f>IF(OR(Z237="Preventivo",Z237="Detectivo"),"Probabilidad",IF(Z237="Correctivo","Impacto"," "))</f>
        <v>Probabilidad</v>
      </c>
      <c r="Z237" s="79" t="s">
        <v>94</v>
      </c>
      <c r="AA237" s="79" t="s">
        <v>73</v>
      </c>
      <c r="AB237" s="79" t="s">
        <v>74</v>
      </c>
      <c r="AC237" s="79" t="s">
        <v>75</v>
      </c>
      <c r="AD237" s="79" t="s">
        <v>116</v>
      </c>
      <c r="AE237" s="352"/>
      <c r="AF237" s="79">
        <f>IF(Z237="Preventivo",25,IF(Z237="Detectivo",15,0))</f>
        <v>15</v>
      </c>
      <c r="AG237" s="79">
        <f>IF(Z237="Correctivo",0,IF(AA237="Automatizado",25,IF(AA237="Manual",15,0)))</f>
        <v>15</v>
      </c>
      <c r="AH237" s="79">
        <f>($AI236*((AF237+AG237))/100)</f>
        <v>5.04</v>
      </c>
      <c r="AI237" s="79">
        <f t="shared" si="277"/>
        <v>11.760000000000002</v>
      </c>
      <c r="AJ237" s="352"/>
      <c r="AK237" s="79">
        <f>IF(Z237="Correctivo",10,0)</f>
        <v>0</v>
      </c>
      <c r="AL237" s="79">
        <f>IF(Y237="Probabilidad",0,IF(AA237="Automatizado",25,IF(AA237="Manual",15,0)))</f>
        <v>0</v>
      </c>
      <c r="AM237" s="79">
        <f>($AN236*((AK237+AL237))/100)</f>
        <v>0</v>
      </c>
      <c r="AN237" s="79">
        <f t="shared" si="278"/>
        <v>75</v>
      </c>
      <c r="AO237" s="218"/>
      <c r="AP237" s="218"/>
      <c r="AQ237" s="218"/>
      <c r="AR237" s="222"/>
      <c r="AS237" s="363"/>
      <c r="AT237" s="363"/>
      <c r="AU237" s="363"/>
      <c r="AV237" s="218"/>
    </row>
    <row r="238" spans="2:48" ht="208.5" customHeight="1" x14ac:dyDescent="0.35">
      <c r="B238" s="434">
        <v>99</v>
      </c>
      <c r="C238" s="218" t="s">
        <v>933</v>
      </c>
      <c r="D238" s="225" t="s">
        <v>934</v>
      </c>
      <c r="E238" s="225" t="s">
        <v>944</v>
      </c>
      <c r="F238" s="225"/>
      <c r="G238" s="304"/>
      <c r="H238" s="304"/>
      <c r="I238" s="235" t="s">
        <v>945</v>
      </c>
      <c r="J238" s="235" t="s">
        <v>946</v>
      </c>
      <c r="K238" s="235" t="s">
        <v>947</v>
      </c>
      <c r="L238" s="235" t="s">
        <v>948</v>
      </c>
      <c r="M238" s="354" t="str">
        <f>CONCATENATE(I238," ",J238," ",K238," ",L238)</f>
        <v>Posibilidad de pérdida reputacional y económica por el uso indebido de los recursos destinados para brindar Ayuda y/o Atención Humanitaria Inmediata en el mecanismo de montos en dinero. Estas solicitudes son realizadas por las Entidades territoriales y/o departamentales y tiene injerencia frente la inclusión de personas que no hacen parte o que no cumplen con los requisitos. Esta actividad se ejecuta con el fin de garantizar el goce efectivo de derechos en los componentes que entrega la unidad para las víctimas de manera subsidiaria. Esta acción indebida puede beneficiar a la entidad territorial y/o terceros.</v>
      </c>
      <c r="N238" s="235" t="s">
        <v>89</v>
      </c>
      <c r="O238" s="235" t="s">
        <v>174</v>
      </c>
      <c r="P238" s="218" t="s">
        <v>773</v>
      </c>
      <c r="Q238" s="218" t="s">
        <v>102</v>
      </c>
      <c r="R238" s="225">
        <v>5669</v>
      </c>
      <c r="S238" s="218" t="s">
        <v>68</v>
      </c>
      <c r="T238" s="218">
        <f t="shared" ref="T238" si="279">IF(S238="Muy alta",100,IF(S238="Alta",80,IF(S238="Media",60,IF(S238="Baja",40,IF(S238="Muy baja",20,IF(S238="Casi Seguro",100,IF(S238="Probable",80,IF(S238="Posible",60,IF(S238="Improbable",40,IF(S238="Rara vez",20,0))))))))))</f>
        <v>60</v>
      </c>
      <c r="U238" s="218" t="s">
        <v>134</v>
      </c>
      <c r="V238" s="218">
        <f t="shared" ref="V238" si="280">IF(U238="Catastrófico",100,IF(U238="Mayor",80,IF(U238="Moderado",60,IF(U238="Menor",40,IF(U238="Leve",20,0)))))</f>
        <v>100</v>
      </c>
      <c r="W238" s="218" t="s">
        <v>135</v>
      </c>
      <c r="X238" s="74" t="s">
        <v>949</v>
      </c>
      <c r="Y238" s="79" t="str">
        <f t="shared" ref="Y238:Y256" si="281">IF(OR(Z238="Preventivo",Z238="Detectivo"),"Probabilidad",IF(Z238="Correctivo","Impacto"," "))</f>
        <v>Probabilidad</v>
      </c>
      <c r="Z238" s="79" t="s">
        <v>94</v>
      </c>
      <c r="AA238" s="79" t="s">
        <v>73</v>
      </c>
      <c r="AB238" s="79" t="s">
        <v>74</v>
      </c>
      <c r="AC238" s="79" t="s">
        <v>75</v>
      </c>
      <c r="AD238" s="79" t="s">
        <v>116</v>
      </c>
      <c r="AE238" s="352">
        <f>AI240</f>
        <v>29.4</v>
      </c>
      <c r="AF238" s="79">
        <f t="shared" ref="AF238:AF249" si="282">IF(Z238="Preventivo",25,IF(Z238="Detectivo",15,0))</f>
        <v>15</v>
      </c>
      <c r="AG238" s="79">
        <f t="shared" ref="AG238:AG249" si="283">IF(Z238="Correctivo",0,IF(AA238="Automatizado",25,IF(AA238="Manual",15,0)))</f>
        <v>15</v>
      </c>
      <c r="AH238" s="79">
        <f>($T238*((AF238+AG238))/100)</f>
        <v>18</v>
      </c>
      <c r="AI238" s="79">
        <f t="shared" ref="AI238" si="284">T238-AH238</f>
        <v>42</v>
      </c>
      <c r="AJ238" s="352">
        <f>AN240</f>
        <v>75</v>
      </c>
      <c r="AK238" s="79">
        <f t="shared" ref="AK238:AK256" si="285">IF(Z238="Correctivo",10,0)</f>
        <v>0</v>
      </c>
      <c r="AL238" s="79">
        <f t="shared" ref="AL238:AL256" si="286">IF(Y238="Probabilidad",0,IF(AA238="Automatizado",25,IF(AA238="Manual",15,0)))</f>
        <v>0</v>
      </c>
      <c r="AM238" s="79">
        <f>($V238*((AK238+AL238))/100)</f>
        <v>0</v>
      </c>
      <c r="AN238" s="79">
        <f>V238-AM238</f>
        <v>100</v>
      </c>
      <c r="AO238" s="218" t="s">
        <v>70</v>
      </c>
      <c r="AP238" s="218" t="s">
        <v>78</v>
      </c>
      <c r="AQ238" s="218" t="s">
        <v>79</v>
      </c>
      <c r="AR238" s="222" t="s">
        <v>950</v>
      </c>
      <c r="AS238" s="363">
        <v>46023</v>
      </c>
      <c r="AT238" s="363">
        <v>46387</v>
      </c>
      <c r="AU238" s="363" t="s">
        <v>139</v>
      </c>
      <c r="AV238" s="218" t="s">
        <v>940</v>
      </c>
    </row>
    <row r="239" spans="2:48" ht="208.5" customHeight="1" x14ac:dyDescent="0.35">
      <c r="B239" s="434"/>
      <c r="C239" s="218"/>
      <c r="D239" s="225"/>
      <c r="E239" s="225"/>
      <c r="F239" s="225"/>
      <c r="G239" s="304"/>
      <c r="H239" s="304"/>
      <c r="I239" s="235"/>
      <c r="J239" s="235"/>
      <c r="K239" s="235"/>
      <c r="L239" s="235"/>
      <c r="M239" s="354"/>
      <c r="N239" s="235"/>
      <c r="O239" s="235"/>
      <c r="P239" s="218"/>
      <c r="Q239" s="218"/>
      <c r="R239" s="225"/>
      <c r="S239" s="218"/>
      <c r="T239" s="218"/>
      <c r="U239" s="218"/>
      <c r="V239" s="218"/>
      <c r="W239" s="218"/>
      <c r="X239" s="76" t="s">
        <v>951</v>
      </c>
      <c r="Y239" s="79" t="str">
        <f t="shared" si="281"/>
        <v>Probabilidad</v>
      </c>
      <c r="Z239" s="79" t="s">
        <v>94</v>
      </c>
      <c r="AA239" s="79" t="s">
        <v>73</v>
      </c>
      <c r="AB239" s="79" t="s">
        <v>74</v>
      </c>
      <c r="AC239" s="79" t="s">
        <v>75</v>
      </c>
      <c r="AD239" s="79" t="s">
        <v>116</v>
      </c>
      <c r="AE239" s="352"/>
      <c r="AF239" s="79">
        <f t="shared" si="282"/>
        <v>15</v>
      </c>
      <c r="AG239" s="79">
        <f t="shared" si="283"/>
        <v>15</v>
      </c>
      <c r="AH239" s="79">
        <f>($AI238*((AF239+AG239))/100)</f>
        <v>12.6</v>
      </c>
      <c r="AI239" s="79">
        <f t="shared" ref="AI239:AI240" si="287">AI238-AH239</f>
        <v>29.4</v>
      </c>
      <c r="AJ239" s="352"/>
      <c r="AK239" s="79">
        <f t="shared" si="285"/>
        <v>0</v>
      </c>
      <c r="AL239" s="79">
        <f t="shared" si="286"/>
        <v>0</v>
      </c>
      <c r="AM239" s="79">
        <f t="shared" ref="AM239:AM240" si="288">($AN238*((AK239+AL239))/100)</f>
        <v>0</v>
      </c>
      <c r="AN239" s="79">
        <f t="shared" ref="AN239:AN240" si="289">AN238-AM239</f>
        <v>100</v>
      </c>
      <c r="AO239" s="218"/>
      <c r="AP239" s="218"/>
      <c r="AQ239" s="218"/>
      <c r="AR239" s="222"/>
      <c r="AS239" s="363"/>
      <c r="AT239" s="363"/>
      <c r="AU239" s="363"/>
      <c r="AV239" s="218"/>
    </row>
    <row r="240" spans="2:48" ht="208.5" customHeight="1" x14ac:dyDescent="0.35">
      <c r="B240" s="434"/>
      <c r="C240" s="218"/>
      <c r="D240" s="225"/>
      <c r="E240" s="225"/>
      <c r="F240" s="225"/>
      <c r="G240" s="304"/>
      <c r="H240" s="304"/>
      <c r="I240" s="235"/>
      <c r="J240" s="235"/>
      <c r="K240" s="235"/>
      <c r="L240" s="235"/>
      <c r="M240" s="354"/>
      <c r="N240" s="235"/>
      <c r="O240" s="235"/>
      <c r="P240" s="218"/>
      <c r="Q240" s="218"/>
      <c r="R240" s="225"/>
      <c r="S240" s="218"/>
      <c r="T240" s="218"/>
      <c r="U240" s="218"/>
      <c r="V240" s="218"/>
      <c r="W240" s="218"/>
      <c r="X240" s="76" t="s">
        <v>952</v>
      </c>
      <c r="Y240" s="79" t="str">
        <f t="shared" si="281"/>
        <v>Impacto</v>
      </c>
      <c r="Z240" s="79" t="s">
        <v>84</v>
      </c>
      <c r="AA240" s="79" t="s">
        <v>73</v>
      </c>
      <c r="AB240" s="79" t="s">
        <v>74</v>
      </c>
      <c r="AC240" s="79" t="s">
        <v>75</v>
      </c>
      <c r="AD240" s="79" t="s">
        <v>116</v>
      </c>
      <c r="AE240" s="352"/>
      <c r="AF240" s="79">
        <f t="shared" si="282"/>
        <v>0</v>
      </c>
      <c r="AG240" s="79">
        <f t="shared" si="283"/>
        <v>0</v>
      </c>
      <c r="AH240" s="79">
        <f t="shared" ref="AH240" si="290">($AI239*((AF240+AG240))/100)</f>
        <v>0</v>
      </c>
      <c r="AI240" s="79">
        <f t="shared" si="287"/>
        <v>29.4</v>
      </c>
      <c r="AJ240" s="352"/>
      <c r="AK240" s="79">
        <f t="shared" si="285"/>
        <v>10</v>
      </c>
      <c r="AL240" s="79">
        <f t="shared" si="286"/>
        <v>15</v>
      </c>
      <c r="AM240" s="79">
        <f t="shared" si="288"/>
        <v>25</v>
      </c>
      <c r="AN240" s="79">
        <f t="shared" si="289"/>
        <v>75</v>
      </c>
      <c r="AO240" s="218"/>
      <c r="AP240" s="218"/>
      <c r="AQ240" s="218"/>
      <c r="AR240" s="222"/>
      <c r="AS240" s="363"/>
      <c r="AT240" s="363"/>
      <c r="AU240" s="363"/>
      <c r="AV240" s="218"/>
    </row>
    <row r="241" spans="2:48" ht="208.5" customHeight="1" x14ac:dyDescent="0.35">
      <c r="B241" s="434">
        <v>100</v>
      </c>
      <c r="C241" s="218" t="s">
        <v>933</v>
      </c>
      <c r="D241" s="225" t="s">
        <v>934</v>
      </c>
      <c r="E241" s="225" t="s">
        <v>953</v>
      </c>
      <c r="F241" s="225"/>
      <c r="G241" s="304"/>
      <c r="H241" s="304"/>
      <c r="I241" s="235" t="s">
        <v>954</v>
      </c>
      <c r="J241" s="235" t="s">
        <v>946</v>
      </c>
      <c r="K241" s="235" t="s">
        <v>947</v>
      </c>
      <c r="L241" s="235" t="s">
        <v>948</v>
      </c>
      <c r="M241" s="354" t="str">
        <f>CONCATENATE(I241," ",J241," ",K241," ",L241)</f>
        <v>Posibilidad de pérdida reputacional y económica por el uso indebido de los recursos destinados para brindar Ayuda y/o Atención Humanitaria Inmediata en los mecanismos de especie periódico y especie por evento. Estas solicitudes son realizadas por las Entidades territoriales y/o departamentales y tiene injerencia frente la inclusión de personas que no hacen parte o que no cumplen con los requisitos. Esta actividad se ejecuta con el fin de garantizar el goce efectivo de derechos en los componentes que entrega la unidad para las víctimas de manera subsidiaria. Esta acción indebida puede beneficiar a la entidad territorial y/o terceros.</v>
      </c>
      <c r="N241" s="235" t="s">
        <v>89</v>
      </c>
      <c r="O241" s="235" t="s">
        <v>174</v>
      </c>
      <c r="P241" s="218" t="s">
        <v>773</v>
      </c>
      <c r="Q241" s="218" t="s">
        <v>102</v>
      </c>
      <c r="R241" s="225">
        <v>21691</v>
      </c>
      <c r="S241" s="218" t="s">
        <v>68</v>
      </c>
      <c r="T241" s="218">
        <f t="shared" ref="T241" si="291">IF(S241="Muy alta",100,IF(S241="Alta",80,IF(S241="Media",60,IF(S241="Baja",40,IF(S241="Muy baja",20,IF(S241="Casi Seguro",100,IF(S241="Probable",80,IF(S241="Posible",60,IF(S241="Improbable",40,IF(S241="Rara vez",20,0))))))))))</f>
        <v>60</v>
      </c>
      <c r="U241" s="218" t="s">
        <v>134</v>
      </c>
      <c r="V241" s="218">
        <f t="shared" ref="V241" si="292">IF(U241="Catastrófico",100,IF(U241="Mayor",80,IF(U241="Moderado",60,IF(U241="Menor",40,IF(U241="Leve",20,0)))))</f>
        <v>100</v>
      </c>
      <c r="W241" s="218" t="s">
        <v>135</v>
      </c>
      <c r="X241" s="74" t="s">
        <v>955</v>
      </c>
      <c r="Y241" s="79" t="str">
        <f t="shared" si="281"/>
        <v>Probabilidad</v>
      </c>
      <c r="Z241" s="79" t="s">
        <v>94</v>
      </c>
      <c r="AA241" s="79" t="s">
        <v>73</v>
      </c>
      <c r="AB241" s="79" t="s">
        <v>74</v>
      </c>
      <c r="AC241" s="79" t="s">
        <v>75</v>
      </c>
      <c r="AD241" s="79" t="s">
        <v>116</v>
      </c>
      <c r="AE241" s="352">
        <f>AI243</f>
        <v>29.4</v>
      </c>
      <c r="AF241" s="79">
        <f t="shared" si="282"/>
        <v>15</v>
      </c>
      <c r="AG241" s="79">
        <f t="shared" si="283"/>
        <v>15</v>
      </c>
      <c r="AH241" s="79">
        <f>($T241*((AF241+AG241))/100)</f>
        <v>18</v>
      </c>
      <c r="AI241" s="79">
        <f t="shared" ref="AI241" si="293">T241-AH241</f>
        <v>42</v>
      </c>
      <c r="AJ241" s="352">
        <f>AN243</f>
        <v>75</v>
      </c>
      <c r="AK241" s="79">
        <f t="shared" si="285"/>
        <v>0</v>
      </c>
      <c r="AL241" s="79">
        <f t="shared" si="286"/>
        <v>0</v>
      </c>
      <c r="AM241" s="79">
        <f>($V241*((AK241+AL241))/100)</f>
        <v>0</v>
      </c>
      <c r="AN241" s="79">
        <f>V241-AM241</f>
        <v>100</v>
      </c>
      <c r="AO241" s="218" t="s">
        <v>70</v>
      </c>
      <c r="AP241" s="218" t="s">
        <v>78</v>
      </c>
      <c r="AQ241" s="218" t="s">
        <v>79</v>
      </c>
      <c r="AR241" s="222" t="s">
        <v>956</v>
      </c>
      <c r="AS241" s="363">
        <v>46023</v>
      </c>
      <c r="AT241" s="363">
        <v>46387</v>
      </c>
      <c r="AU241" s="363" t="s">
        <v>139</v>
      </c>
      <c r="AV241" s="218" t="s">
        <v>940</v>
      </c>
    </row>
    <row r="242" spans="2:48" ht="208.5" customHeight="1" x14ac:dyDescent="0.35">
      <c r="B242" s="434"/>
      <c r="C242" s="218"/>
      <c r="D242" s="225"/>
      <c r="E242" s="225"/>
      <c r="F242" s="225"/>
      <c r="G242" s="304"/>
      <c r="H242" s="304"/>
      <c r="I242" s="235"/>
      <c r="J242" s="235"/>
      <c r="K242" s="235"/>
      <c r="L242" s="235"/>
      <c r="M242" s="354"/>
      <c r="N242" s="235"/>
      <c r="O242" s="235"/>
      <c r="P242" s="218"/>
      <c r="Q242" s="218"/>
      <c r="R242" s="225"/>
      <c r="S242" s="218"/>
      <c r="T242" s="218"/>
      <c r="U242" s="218"/>
      <c r="V242" s="218"/>
      <c r="W242" s="218"/>
      <c r="X242" s="76" t="s">
        <v>957</v>
      </c>
      <c r="Y242" s="79" t="str">
        <f t="shared" si="281"/>
        <v>Probabilidad</v>
      </c>
      <c r="Z242" s="79" t="s">
        <v>94</v>
      </c>
      <c r="AA242" s="79" t="s">
        <v>73</v>
      </c>
      <c r="AB242" s="79" t="s">
        <v>74</v>
      </c>
      <c r="AC242" s="79" t="s">
        <v>75</v>
      </c>
      <c r="AD242" s="79" t="s">
        <v>116</v>
      </c>
      <c r="AE242" s="352"/>
      <c r="AF242" s="79">
        <f t="shared" si="282"/>
        <v>15</v>
      </c>
      <c r="AG242" s="79">
        <f t="shared" si="283"/>
        <v>15</v>
      </c>
      <c r="AH242" s="79">
        <f>($AI241*((AF242+AG242))/100)</f>
        <v>12.6</v>
      </c>
      <c r="AI242" s="79">
        <f t="shared" ref="AI242:AI243" si="294">AI241-AH242</f>
        <v>29.4</v>
      </c>
      <c r="AJ242" s="352"/>
      <c r="AK242" s="79">
        <f t="shared" si="285"/>
        <v>0</v>
      </c>
      <c r="AL242" s="79">
        <f t="shared" si="286"/>
        <v>0</v>
      </c>
      <c r="AM242" s="79">
        <f t="shared" ref="AM242:AM243" si="295">($AN241*((AK242+AL242))/100)</f>
        <v>0</v>
      </c>
      <c r="AN242" s="79">
        <f t="shared" ref="AN242:AN243" si="296">AN241-AM242</f>
        <v>100</v>
      </c>
      <c r="AO242" s="218"/>
      <c r="AP242" s="218"/>
      <c r="AQ242" s="218"/>
      <c r="AR242" s="222"/>
      <c r="AS242" s="363"/>
      <c r="AT242" s="363"/>
      <c r="AU242" s="363"/>
      <c r="AV242" s="218"/>
    </row>
    <row r="243" spans="2:48" ht="208.5" customHeight="1" x14ac:dyDescent="0.35">
      <c r="B243" s="434"/>
      <c r="C243" s="218"/>
      <c r="D243" s="225"/>
      <c r="E243" s="225"/>
      <c r="F243" s="225"/>
      <c r="G243" s="304"/>
      <c r="H243" s="304"/>
      <c r="I243" s="235"/>
      <c r="J243" s="235"/>
      <c r="K243" s="235"/>
      <c r="L243" s="235"/>
      <c r="M243" s="354"/>
      <c r="N243" s="235"/>
      <c r="O243" s="235"/>
      <c r="P243" s="218"/>
      <c r="Q243" s="218"/>
      <c r="R243" s="225"/>
      <c r="S243" s="218"/>
      <c r="T243" s="218"/>
      <c r="U243" s="218"/>
      <c r="V243" s="218"/>
      <c r="W243" s="218"/>
      <c r="X243" s="76" t="s">
        <v>958</v>
      </c>
      <c r="Y243" s="79" t="str">
        <f t="shared" si="281"/>
        <v>Impacto</v>
      </c>
      <c r="Z243" s="79" t="s">
        <v>84</v>
      </c>
      <c r="AA243" s="79" t="s">
        <v>73</v>
      </c>
      <c r="AB243" s="79" t="s">
        <v>74</v>
      </c>
      <c r="AC243" s="79" t="s">
        <v>75</v>
      </c>
      <c r="AD243" s="79" t="s">
        <v>116</v>
      </c>
      <c r="AE243" s="352"/>
      <c r="AF243" s="79">
        <f t="shared" si="282"/>
        <v>0</v>
      </c>
      <c r="AG243" s="79">
        <f t="shared" si="283"/>
        <v>0</v>
      </c>
      <c r="AH243" s="79">
        <f t="shared" ref="AH243" si="297">($AI242*((AF243+AG243))/100)</f>
        <v>0</v>
      </c>
      <c r="AI243" s="79">
        <f t="shared" si="294"/>
        <v>29.4</v>
      </c>
      <c r="AJ243" s="352"/>
      <c r="AK243" s="79">
        <f t="shared" si="285"/>
        <v>10</v>
      </c>
      <c r="AL243" s="79">
        <f t="shared" si="286"/>
        <v>15</v>
      </c>
      <c r="AM243" s="79">
        <f t="shared" si="295"/>
        <v>25</v>
      </c>
      <c r="AN243" s="79">
        <f t="shared" si="296"/>
        <v>75</v>
      </c>
      <c r="AO243" s="218"/>
      <c r="AP243" s="218"/>
      <c r="AQ243" s="218"/>
      <c r="AR243" s="222"/>
      <c r="AS243" s="363"/>
      <c r="AT243" s="363"/>
      <c r="AU243" s="363"/>
      <c r="AV243" s="218"/>
    </row>
    <row r="244" spans="2:48" ht="208.5" customHeight="1" x14ac:dyDescent="0.35">
      <c r="B244" s="434">
        <v>101</v>
      </c>
      <c r="C244" s="218" t="s">
        <v>933</v>
      </c>
      <c r="D244" s="225" t="s">
        <v>934</v>
      </c>
      <c r="E244" s="225" t="s">
        <v>959</v>
      </c>
      <c r="F244" s="225" t="s">
        <v>109</v>
      </c>
      <c r="G244" s="304" t="s">
        <v>960</v>
      </c>
      <c r="H244" s="304" t="s">
        <v>961</v>
      </c>
      <c r="I244" s="235"/>
      <c r="J244" s="235"/>
      <c r="K244" s="235"/>
      <c r="L244" s="235"/>
      <c r="M244" s="354" t="str">
        <f t="shared" ref="M244" si="298">IF(G244&lt;&gt;"No aplica",CONCATENATE(F244," ",G244),CONCATENATE(I244," ",J244," ",K244," ",L244))</f>
        <v>Posibilidad de pérdida reputacional ante las Entidades Territoriales y departamentales pertenecientes al SNARIV, al no recibir en las sesiones de asistencia técnica, la información necesaria para la formulación o actualización de planes de contingencia</v>
      </c>
      <c r="N244" s="235" t="s">
        <v>64</v>
      </c>
      <c r="O244" s="235" t="s">
        <v>174</v>
      </c>
      <c r="P244" s="218" t="s">
        <v>65</v>
      </c>
      <c r="Q244" s="218" t="s">
        <v>66</v>
      </c>
      <c r="R244" s="225">
        <v>2755</v>
      </c>
      <c r="S244" s="218" t="s">
        <v>398</v>
      </c>
      <c r="T244" s="218">
        <f t="shared" ref="T244" si="299">IF(S244="Muy alta",100,IF(S244="Alta",80,IF(S244="Media",60,IF(S244="Baja",40,IF(S244="Muy baja",20,IF(S244="Casi Seguro",100,IF(S244="Probable",80,IF(S244="Posible",60,IF(S244="Improbable",40,IF(S244="Rara vez",20,0))))))))))</f>
        <v>80</v>
      </c>
      <c r="U244" s="218" t="s">
        <v>69</v>
      </c>
      <c r="V244" s="218">
        <f t="shared" ref="V244" si="300">IF(U244="Catastrófico",100,IF(U244="Mayor",80,IF(U244="Moderado",60,IF(U244="Menor",40,IF(U244="Leve",20,0)))))</f>
        <v>80</v>
      </c>
      <c r="W244" s="218" t="s">
        <v>70</v>
      </c>
      <c r="X244" s="74" t="s">
        <v>962</v>
      </c>
      <c r="Y244" s="79" t="str">
        <f t="shared" si="281"/>
        <v>Probabilidad</v>
      </c>
      <c r="Z244" s="79" t="s">
        <v>72</v>
      </c>
      <c r="AA244" s="79" t="s">
        <v>73</v>
      </c>
      <c r="AB244" s="79" t="s">
        <v>74</v>
      </c>
      <c r="AC244" s="79" t="s">
        <v>75</v>
      </c>
      <c r="AD244" s="79" t="s">
        <v>116</v>
      </c>
      <c r="AE244" s="352">
        <f>AI246</f>
        <v>33.6</v>
      </c>
      <c r="AF244" s="79">
        <f t="shared" si="282"/>
        <v>25</v>
      </c>
      <c r="AG244" s="79">
        <f t="shared" si="283"/>
        <v>15</v>
      </c>
      <c r="AH244" s="79">
        <f>($T244*((AF244+AG244))/100)</f>
        <v>32</v>
      </c>
      <c r="AI244" s="79">
        <f t="shared" ref="AI244" si="301">T244-AH244</f>
        <v>48</v>
      </c>
      <c r="AJ244" s="352">
        <f>AN246</f>
        <v>60</v>
      </c>
      <c r="AK244" s="79">
        <f t="shared" si="285"/>
        <v>0</v>
      </c>
      <c r="AL244" s="79">
        <f t="shared" si="286"/>
        <v>0</v>
      </c>
      <c r="AM244" s="79">
        <f>($V244*((AK244+AL244))/100)</f>
        <v>0</v>
      </c>
      <c r="AN244" s="79">
        <f>V244-AM244</f>
        <v>80</v>
      </c>
      <c r="AO244" s="218" t="s">
        <v>77</v>
      </c>
      <c r="AP244" s="218" t="s">
        <v>78</v>
      </c>
      <c r="AQ244" s="218" t="s">
        <v>79</v>
      </c>
      <c r="AR244" s="222" t="s">
        <v>963</v>
      </c>
      <c r="AS244" s="363">
        <v>46023</v>
      </c>
      <c r="AT244" s="363">
        <v>46387</v>
      </c>
      <c r="AU244" s="363" t="s">
        <v>81</v>
      </c>
      <c r="AV244" s="218" t="s">
        <v>940</v>
      </c>
    </row>
    <row r="245" spans="2:48" ht="208.5" customHeight="1" x14ac:dyDescent="0.35">
      <c r="B245" s="434"/>
      <c r="C245" s="218"/>
      <c r="D245" s="225"/>
      <c r="E245" s="225"/>
      <c r="F245" s="225"/>
      <c r="G245" s="304"/>
      <c r="H245" s="304"/>
      <c r="I245" s="235"/>
      <c r="J245" s="235"/>
      <c r="K245" s="235"/>
      <c r="L245" s="235"/>
      <c r="M245" s="354"/>
      <c r="N245" s="235"/>
      <c r="O245" s="235"/>
      <c r="P245" s="218"/>
      <c r="Q245" s="218"/>
      <c r="R245" s="225"/>
      <c r="S245" s="218"/>
      <c r="T245" s="218"/>
      <c r="U245" s="218"/>
      <c r="V245" s="218"/>
      <c r="W245" s="218"/>
      <c r="X245" s="74" t="s">
        <v>964</v>
      </c>
      <c r="Y245" s="79" t="str">
        <f t="shared" si="281"/>
        <v>Probabilidad</v>
      </c>
      <c r="Z245" s="79" t="s">
        <v>94</v>
      </c>
      <c r="AA245" s="79" t="s">
        <v>73</v>
      </c>
      <c r="AB245" s="79" t="s">
        <v>74</v>
      </c>
      <c r="AC245" s="79" t="s">
        <v>75</v>
      </c>
      <c r="AD245" s="79" t="s">
        <v>116</v>
      </c>
      <c r="AE245" s="352"/>
      <c r="AF245" s="79">
        <f t="shared" si="282"/>
        <v>15</v>
      </c>
      <c r="AG245" s="79">
        <f t="shared" si="283"/>
        <v>15</v>
      </c>
      <c r="AH245" s="79">
        <f>($AI244*((AF245+AG245))/100)</f>
        <v>14.4</v>
      </c>
      <c r="AI245" s="79">
        <f>AI244-AH245</f>
        <v>33.6</v>
      </c>
      <c r="AJ245" s="352"/>
      <c r="AK245" s="79">
        <f t="shared" si="285"/>
        <v>0</v>
      </c>
      <c r="AL245" s="79">
        <f t="shared" si="286"/>
        <v>0</v>
      </c>
      <c r="AM245" s="79">
        <f t="shared" ref="AM245:AM246" si="302">($AN244*((AK245+AL245))/100)</f>
        <v>0</v>
      </c>
      <c r="AN245" s="79">
        <f t="shared" ref="AN245:AN246" si="303">AN244-AM245</f>
        <v>80</v>
      </c>
      <c r="AO245" s="218"/>
      <c r="AP245" s="218"/>
      <c r="AQ245" s="218"/>
      <c r="AR245" s="222"/>
      <c r="AS245" s="363"/>
      <c r="AT245" s="363"/>
      <c r="AU245" s="363"/>
      <c r="AV245" s="218"/>
    </row>
    <row r="246" spans="2:48" ht="208.5" customHeight="1" x14ac:dyDescent="0.35">
      <c r="B246" s="434"/>
      <c r="C246" s="218"/>
      <c r="D246" s="225"/>
      <c r="E246" s="225"/>
      <c r="F246" s="225"/>
      <c r="G246" s="304"/>
      <c r="H246" s="304"/>
      <c r="I246" s="235"/>
      <c r="J246" s="235"/>
      <c r="K246" s="235"/>
      <c r="L246" s="235"/>
      <c r="M246" s="354"/>
      <c r="N246" s="235"/>
      <c r="O246" s="235"/>
      <c r="P246" s="218"/>
      <c r="Q246" s="218"/>
      <c r="R246" s="225"/>
      <c r="S246" s="218"/>
      <c r="T246" s="218"/>
      <c r="U246" s="218"/>
      <c r="V246" s="218"/>
      <c r="W246" s="218"/>
      <c r="X246" s="74" t="s">
        <v>965</v>
      </c>
      <c r="Y246" s="79" t="str">
        <f t="shared" si="281"/>
        <v>Impacto</v>
      </c>
      <c r="Z246" s="79" t="s">
        <v>84</v>
      </c>
      <c r="AA246" s="79" t="s">
        <v>73</v>
      </c>
      <c r="AB246" s="79" t="s">
        <v>74</v>
      </c>
      <c r="AC246" s="79" t="s">
        <v>75</v>
      </c>
      <c r="AD246" s="79" t="s">
        <v>116</v>
      </c>
      <c r="AE246" s="352"/>
      <c r="AF246" s="79">
        <f t="shared" si="282"/>
        <v>0</v>
      </c>
      <c r="AG246" s="79">
        <f t="shared" si="283"/>
        <v>0</v>
      </c>
      <c r="AH246" s="79">
        <f>($AI245*((AF246+AG246))/100)</f>
        <v>0</v>
      </c>
      <c r="AI246" s="79">
        <f t="shared" ref="AI246" si="304">AI245-AH246</f>
        <v>33.6</v>
      </c>
      <c r="AJ246" s="352"/>
      <c r="AK246" s="79">
        <f t="shared" si="285"/>
        <v>10</v>
      </c>
      <c r="AL246" s="79">
        <f t="shared" si="286"/>
        <v>15</v>
      </c>
      <c r="AM246" s="79">
        <f t="shared" si="302"/>
        <v>20</v>
      </c>
      <c r="AN246" s="79">
        <f t="shared" si="303"/>
        <v>60</v>
      </c>
      <c r="AO246" s="218"/>
      <c r="AP246" s="218"/>
      <c r="AQ246" s="218"/>
      <c r="AR246" s="222"/>
      <c r="AS246" s="363"/>
      <c r="AT246" s="363"/>
      <c r="AU246" s="363"/>
      <c r="AV246" s="218"/>
    </row>
    <row r="247" spans="2:48" ht="208.5" customHeight="1" x14ac:dyDescent="0.35">
      <c r="B247" s="434">
        <v>102</v>
      </c>
      <c r="C247" s="218" t="s">
        <v>933</v>
      </c>
      <c r="D247" s="225" t="s">
        <v>934</v>
      </c>
      <c r="E247" s="225" t="s">
        <v>966</v>
      </c>
      <c r="F247" s="225"/>
      <c r="G247" s="304"/>
      <c r="H247" s="304"/>
      <c r="I247" s="235" t="s">
        <v>967</v>
      </c>
      <c r="J247" s="235" t="s">
        <v>968</v>
      </c>
      <c r="K247" s="235" t="s">
        <v>969</v>
      </c>
      <c r="L247" s="235" t="s">
        <v>970</v>
      </c>
      <c r="M247" s="354" t="str">
        <f>CONCATENATE(I247," ",J247," ",K247," ",L247)</f>
        <v>Posibilidad de pérdida reputacional y económica por el uso indebido de insumos, semillas y herramientas agropecuarios, materiales para construcción y/o dotación de mobiliario,  por parte de las entidades territoriales, quienes formulan y ejecutan los proyectos de infraestructura social y comunitaria y proyectos agropecuarios para la prevención urgente. Esta actividad permite fortalecer acciones de prevención urgente para la disminución de la vulnerabilidad de la población y mejora de la capacidad de respuesta ante emergencias humanitarias. Esta acción indebida puede beneficiar a la entidad territorial y/o a terceros</v>
      </c>
      <c r="N247" s="235" t="s">
        <v>89</v>
      </c>
      <c r="O247" s="235" t="s">
        <v>174</v>
      </c>
      <c r="P247" s="218" t="s">
        <v>773</v>
      </c>
      <c r="Q247" s="218" t="s">
        <v>211</v>
      </c>
      <c r="R247" s="225">
        <v>117</v>
      </c>
      <c r="S247" s="218" t="s">
        <v>113</v>
      </c>
      <c r="T247" s="218">
        <f t="shared" ref="T247" si="305">IF(S247="Muy alta",100,IF(S247="Alta",80,IF(S247="Media",60,IF(S247="Baja",40,IF(S247="Muy baja",20,IF(S247="Casi Seguro",100,IF(S247="Probable",80,IF(S247="Posible",60,IF(S247="Improbable",40,IF(S247="Rara vez",20,0))))))))))</f>
        <v>40</v>
      </c>
      <c r="U247" s="218" t="s">
        <v>134</v>
      </c>
      <c r="V247" s="218">
        <f t="shared" ref="V247" si="306">IF(U247="Catastrófico",100,IF(U247="Mayor",80,IF(U247="Moderado",60,IF(U247="Menor",40,IF(U247="Leve",20,0)))))</f>
        <v>100</v>
      </c>
      <c r="W247" s="218" t="s">
        <v>135</v>
      </c>
      <c r="X247" s="74" t="s">
        <v>971</v>
      </c>
      <c r="Y247" s="79" t="str">
        <f t="shared" si="281"/>
        <v>Probabilidad</v>
      </c>
      <c r="Z247" s="79" t="s">
        <v>72</v>
      </c>
      <c r="AA247" s="79" t="s">
        <v>73</v>
      </c>
      <c r="AB247" s="79" t="s">
        <v>74</v>
      </c>
      <c r="AC247" s="79" t="s">
        <v>75</v>
      </c>
      <c r="AD247" s="79" t="s">
        <v>116</v>
      </c>
      <c r="AE247" s="352">
        <f>AI249</f>
        <v>16.8</v>
      </c>
      <c r="AF247" s="79">
        <f t="shared" si="282"/>
        <v>25</v>
      </c>
      <c r="AG247" s="79">
        <f t="shared" si="283"/>
        <v>15</v>
      </c>
      <c r="AH247" s="79">
        <f>($T247*((AF247+AG247))/100)</f>
        <v>16</v>
      </c>
      <c r="AI247" s="79">
        <f t="shared" ref="AI247" si="307">T247-AH247</f>
        <v>24</v>
      </c>
      <c r="AJ247" s="352">
        <f>AN249</f>
        <v>75</v>
      </c>
      <c r="AK247" s="79">
        <f t="shared" si="285"/>
        <v>0</v>
      </c>
      <c r="AL247" s="79">
        <f t="shared" si="286"/>
        <v>0</v>
      </c>
      <c r="AM247" s="79">
        <f>($V247*((AK247+AL247))/100)</f>
        <v>0</v>
      </c>
      <c r="AN247" s="79">
        <f>V247-AM247</f>
        <v>100</v>
      </c>
      <c r="AO247" s="218" t="s">
        <v>70</v>
      </c>
      <c r="AP247" s="218" t="s">
        <v>78</v>
      </c>
      <c r="AQ247" s="218" t="s">
        <v>79</v>
      </c>
      <c r="AR247" s="222" t="s">
        <v>972</v>
      </c>
      <c r="AS247" s="363">
        <v>46023</v>
      </c>
      <c r="AT247" s="363">
        <v>46387</v>
      </c>
      <c r="AU247" s="363" t="s">
        <v>139</v>
      </c>
      <c r="AV247" s="218" t="s">
        <v>940</v>
      </c>
    </row>
    <row r="248" spans="2:48" ht="208.5" customHeight="1" x14ac:dyDescent="0.35">
      <c r="B248" s="434"/>
      <c r="C248" s="218"/>
      <c r="D248" s="225"/>
      <c r="E248" s="225"/>
      <c r="F248" s="225"/>
      <c r="G248" s="304"/>
      <c r="H248" s="304"/>
      <c r="I248" s="235"/>
      <c r="J248" s="235"/>
      <c r="K248" s="235"/>
      <c r="L248" s="235"/>
      <c r="M248" s="354"/>
      <c r="N248" s="235"/>
      <c r="O248" s="235"/>
      <c r="P248" s="218"/>
      <c r="Q248" s="218"/>
      <c r="R248" s="225"/>
      <c r="S248" s="218"/>
      <c r="T248" s="218"/>
      <c r="U248" s="218"/>
      <c r="V248" s="218"/>
      <c r="W248" s="218"/>
      <c r="X248" s="74" t="s">
        <v>973</v>
      </c>
      <c r="Y248" s="79" t="str">
        <f t="shared" si="281"/>
        <v>Probabilidad</v>
      </c>
      <c r="Z248" s="79" t="s">
        <v>94</v>
      </c>
      <c r="AA248" s="79" t="s">
        <v>73</v>
      </c>
      <c r="AB248" s="79" t="s">
        <v>74</v>
      </c>
      <c r="AC248" s="79" t="s">
        <v>75</v>
      </c>
      <c r="AD248" s="79" t="s">
        <v>116</v>
      </c>
      <c r="AE248" s="352"/>
      <c r="AF248" s="79">
        <f t="shared" si="282"/>
        <v>15</v>
      </c>
      <c r="AG248" s="79">
        <f t="shared" si="283"/>
        <v>15</v>
      </c>
      <c r="AH248" s="79">
        <f>($AI247*((AF248+AG248))/100)</f>
        <v>7.2</v>
      </c>
      <c r="AI248" s="79">
        <f t="shared" ref="AI248:AI249" si="308">AI247-AH248</f>
        <v>16.8</v>
      </c>
      <c r="AJ248" s="352"/>
      <c r="AK248" s="79">
        <f t="shared" si="285"/>
        <v>0</v>
      </c>
      <c r="AL248" s="79">
        <f t="shared" si="286"/>
        <v>0</v>
      </c>
      <c r="AM248" s="79">
        <f t="shared" ref="AM248:AM249" si="309">($AN247*((AK248+AL248))/100)</f>
        <v>0</v>
      </c>
      <c r="AN248" s="79">
        <f t="shared" ref="AN248:AN249" si="310">AN247-AM248</f>
        <v>100</v>
      </c>
      <c r="AO248" s="218"/>
      <c r="AP248" s="218"/>
      <c r="AQ248" s="218"/>
      <c r="AR248" s="222"/>
      <c r="AS248" s="363"/>
      <c r="AT248" s="363"/>
      <c r="AU248" s="363"/>
      <c r="AV248" s="218"/>
    </row>
    <row r="249" spans="2:48" ht="208.5" customHeight="1" x14ac:dyDescent="0.35">
      <c r="B249" s="434"/>
      <c r="C249" s="218"/>
      <c r="D249" s="225"/>
      <c r="E249" s="225"/>
      <c r="F249" s="225"/>
      <c r="G249" s="304"/>
      <c r="H249" s="304"/>
      <c r="I249" s="235"/>
      <c r="J249" s="235"/>
      <c r="K249" s="235"/>
      <c r="L249" s="235"/>
      <c r="M249" s="354"/>
      <c r="N249" s="235"/>
      <c r="O249" s="235"/>
      <c r="P249" s="218"/>
      <c r="Q249" s="218"/>
      <c r="R249" s="225"/>
      <c r="S249" s="218"/>
      <c r="T249" s="218"/>
      <c r="U249" s="218"/>
      <c r="V249" s="218"/>
      <c r="W249" s="218"/>
      <c r="X249" s="74" t="s">
        <v>974</v>
      </c>
      <c r="Y249" s="79" t="str">
        <f t="shared" si="281"/>
        <v>Impacto</v>
      </c>
      <c r="Z249" s="79" t="s">
        <v>84</v>
      </c>
      <c r="AA249" s="79" t="s">
        <v>73</v>
      </c>
      <c r="AB249" s="79" t="s">
        <v>74</v>
      </c>
      <c r="AC249" s="79" t="s">
        <v>75</v>
      </c>
      <c r="AD249" s="79" t="s">
        <v>116</v>
      </c>
      <c r="AE249" s="352"/>
      <c r="AF249" s="79">
        <f t="shared" si="282"/>
        <v>0</v>
      </c>
      <c r="AG249" s="79">
        <f t="shared" si="283"/>
        <v>0</v>
      </c>
      <c r="AH249" s="79">
        <f>($AI248*((AF249+AG249))/100)</f>
        <v>0</v>
      </c>
      <c r="AI249" s="79">
        <f t="shared" si="308"/>
        <v>16.8</v>
      </c>
      <c r="AJ249" s="352"/>
      <c r="AK249" s="79">
        <f t="shared" si="285"/>
        <v>10</v>
      </c>
      <c r="AL249" s="79">
        <f t="shared" si="286"/>
        <v>15</v>
      </c>
      <c r="AM249" s="79">
        <f t="shared" si="309"/>
        <v>25</v>
      </c>
      <c r="AN249" s="79">
        <f t="shared" si="310"/>
        <v>75</v>
      </c>
      <c r="AO249" s="218"/>
      <c r="AP249" s="218"/>
      <c r="AQ249" s="218"/>
      <c r="AR249" s="222"/>
      <c r="AS249" s="363"/>
      <c r="AT249" s="363"/>
      <c r="AU249" s="363"/>
      <c r="AV249" s="218"/>
    </row>
    <row r="250" spans="2:48" ht="208.5" customHeight="1" x14ac:dyDescent="0.35">
      <c r="B250" s="434">
        <v>103</v>
      </c>
      <c r="C250" s="218" t="s">
        <v>933</v>
      </c>
      <c r="D250" s="225" t="s">
        <v>934</v>
      </c>
      <c r="E250" s="225" t="s">
        <v>975</v>
      </c>
      <c r="F250" s="225" t="s">
        <v>109</v>
      </c>
      <c r="G250" s="225" t="s">
        <v>976</v>
      </c>
      <c r="H250" s="225" t="s">
        <v>977</v>
      </c>
      <c r="I250" s="235"/>
      <c r="J250" s="235"/>
      <c r="K250" s="235"/>
      <c r="L250" s="235"/>
      <c r="M250" s="235" t="str">
        <f>IF(G250&lt;&gt;"No aplica",CONCATENATE(F250," ",G250),CONCATENATE(I250," ",J250," ",K250," ",L250))</f>
        <v>Posibilidad de pérdida reputacional ante las partes interesadas al no asistir y no aportar insumos para la toma de decisiones en los escenarios interinstitucionales para la coordinación de acciones de prevención y protección. Los principales espacios en los que se participa son: CIPRAT, CERREM, GTER, CIPRUNNA, Subcomités Técnicos, y otras instancias en donde se delegue a la SPAE o DGSH por competencias.</v>
      </c>
      <c r="N250" s="235" t="s">
        <v>64</v>
      </c>
      <c r="O250" s="235" t="s">
        <v>174</v>
      </c>
      <c r="P250" s="218" t="s">
        <v>65</v>
      </c>
      <c r="Q250" s="218" t="s">
        <v>66</v>
      </c>
      <c r="R250" s="225">
        <v>538</v>
      </c>
      <c r="S250" s="218" t="s">
        <v>68</v>
      </c>
      <c r="T250" s="218">
        <f>IF(S250="Muy alta",100,IF(S250="Alta",80,IF(S250="Media",60,IF(S250="Baja",40,IF(S250="Muy baja",20,IF(S250="Casi Seguro",100,IF(S250="Probable",80,IF(S250="Posible",60,IF(S250="Improbable",40,IF(S250="Rara vez",20,0))))))))))</f>
        <v>60</v>
      </c>
      <c r="U250" s="218" t="s">
        <v>69</v>
      </c>
      <c r="V250" s="218">
        <f>IF(U250="Catastrófico",100,IF(U250="Mayor",80,IF(U250="Moderado",60,IF(U250="Menor",40,IF(U250="Leve",20,0)))))</f>
        <v>80</v>
      </c>
      <c r="W250" s="218" t="s">
        <v>70</v>
      </c>
      <c r="X250" s="74" t="s">
        <v>978</v>
      </c>
      <c r="Y250" s="79" t="str">
        <f t="shared" si="281"/>
        <v>Probabilidad</v>
      </c>
      <c r="Z250" s="79" t="s">
        <v>72</v>
      </c>
      <c r="AA250" s="79" t="s">
        <v>73</v>
      </c>
      <c r="AB250" s="79" t="s">
        <v>74</v>
      </c>
      <c r="AC250" s="79" t="s">
        <v>75</v>
      </c>
      <c r="AD250" s="79" t="s">
        <v>116</v>
      </c>
      <c r="AE250" s="352">
        <f>AI253</f>
        <v>12.96</v>
      </c>
      <c r="AF250" s="79">
        <f>IF(Z250="Preventivo",25,IF(Z250="Detectivo",15,0))</f>
        <v>25</v>
      </c>
      <c r="AG250" s="79">
        <f>IF(Z250="Correctivo",0,IF(AA250="Automatizado",25,IF(AA250="Manual",15,0)))</f>
        <v>15</v>
      </c>
      <c r="AH250" s="79">
        <f>($T250*((AF250+AG250))/100)</f>
        <v>24</v>
      </c>
      <c r="AI250" s="79">
        <f>T250-AH250</f>
        <v>36</v>
      </c>
      <c r="AJ250" s="352">
        <f>AN253</f>
        <v>80</v>
      </c>
      <c r="AK250" s="79">
        <f t="shared" si="285"/>
        <v>0</v>
      </c>
      <c r="AL250" s="79">
        <f t="shared" si="286"/>
        <v>0</v>
      </c>
      <c r="AM250" s="79">
        <f>($V250*((AK250+AL250))/100)</f>
        <v>0</v>
      </c>
      <c r="AN250" s="79">
        <f>V250-AM250</f>
        <v>80</v>
      </c>
      <c r="AO250" s="218" t="s">
        <v>77</v>
      </c>
      <c r="AP250" s="218" t="s">
        <v>78</v>
      </c>
      <c r="AQ250" s="218" t="s">
        <v>79</v>
      </c>
      <c r="AR250" s="222" t="s">
        <v>979</v>
      </c>
      <c r="AS250" s="363">
        <v>46023</v>
      </c>
      <c r="AT250" s="363">
        <v>46387</v>
      </c>
      <c r="AU250" s="363" t="s">
        <v>81</v>
      </c>
      <c r="AV250" s="218" t="s">
        <v>940</v>
      </c>
    </row>
    <row r="251" spans="2:48" ht="208.5" customHeight="1" x14ac:dyDescent="0.35">
      <c r="B251" s="434"/>
      <c r="C251" s="218"/>
      <c r="D251" s="225"/>
      <c r="E251" s="225"/>
      <c r="F251" s="225"/>
      <c r="G251" s="225"/>
      <c r="H251" s="225"/>
      <c r="I251" s="235"/>
      <c r="J251" s="235"/>
      <c r="K251" s="235"/>
      <c r="L251" s="235"/>
      <c r="M251" s="235"/>
      <c r="N251" s="235"/>
      <c r="O251" s="235"/>
      <c r="P251" s="218"/>
      <c r="Q251" s="218"/>
      <c r="R251" s="225"/>
      <c r="S251" s="218"/>
      <c r="T251" s="218"/>
      <c r="U251" s="218"/>
      <c r="V251" s="218"/>
      <c r="W251" s="218"/>
      <c r="X251" s="74" t="s">
        <v>980</v>
      </c>
      <c r="Y251" s="79" t="str">
        <f t="shared" si="281"/>
        <v>Probabilidad</v>
      </c>
      <c r="Z251" s="79" t="s">
        <v>72</v>
      </c>
      <c r="AA251" s="79" t="s">
        <v>73</v>
      </c>
      <c r="AB251" s="79" t="s">
        <v>74</v>
      </c>
      <c r="AC251" s="79" t="s">
        <v>75</v>
      </c>
      <c r="AD251" s="79" t="s">
        <v>116</v>
      </c>
      <c r="AE251" s="352"/>
      <c r="AF251" s="79">
        <f t="shared" ref="AF251:AF256" si="311">IF(Z251="Preventivo",25,IF(Z251="Detectivo",15,0))</f>
        <v>25</v>
      </c>
      <c r="AG251" s="79">
        <f t="shared" ref="AG251:AG256" si="312">IF(Z251="Correctivo",0,IF(AA251="Automatizado",25,IF(AA251="Manual",15,0)))</f>
        <v>15</v>
      </c>
      <c r="AH251" s="79">
        <f>($AI250*((AF251+AG251))/100)</f>
        <v>14.4</v>
      </c>
      <c r="AI251" s="79">
        <f>AI250-AH251</f>
        <v>21.6</v>
      </c>
      <c r="AJ251" s="352"/>
      <c r="AK251" s="79">
        <f t="shared" si="285"/>
        <v>0</v>
      </c>
      <c r="AL251" s="79">
        <f t="shared" si="286"/>
        <v>0</v>
      </c>
      <c r="AM251" s="79">
        <f t="shared" ref="AM251" si="313">($AN250*((AK251+AL251))/100)</f>
        <v>0</v>
      </c>
      <c r="AN251" s="79">
        <f t="shared" ref="AN251" si="314">AN250-AM251</f>
        <v>80</v>
      </c>
      <c r="AO251" s="218"/>
      <c r="AP251" s="218"/>
      <c r="AQ251" s="218"/>
      <c r="AR251" s="222"/>
      <c r="AS251" s="363"/>
      <c r="AT251" s="363"/>
      <c r="AU251" s="363"/>
      <c r="AV251" s="218"/>
    </row>
    <row r="252" spans="2:48" ht="208.5" customHeight="1" x14ac:dyDescent="0.35">
      <c r="B252" s="434"/>
      <c r="C252" s="218"/>
      <c r="D252" s="225"/>
      <c r="E252" s="225"/>
      <c r="F252" s="225"/>
      <c r="G252" s="225"/>
      <c r="H252" s="225"/>
      <c r="I252" s="235"/>
      <c r="J252" s="235"/>
      <c r="K252" s="235"/>
      <c r="L252" s="235"/>
      <c r="M252" s="235"/>
      <c r="N252" s="235"/>
      <c r="O252" s="235"/>
      <c r="P252" s="218"/>
      <c r="Q252" s="218"/>
      <c r="R252" s="225"/>
      <c r="S252" s="218"/>
      <c r="T252" s="218"/>
      <c r="U252" s="218"/>
      <c r="V252" s="218"/>
      <c r="W252" s="218"/>
      <c r="X252" s="74" t="s">
        <v>981</v>
      </c>
      <c r="Y252" s="79" t="str">
        <f t="shared" si="281"/>
        <v>Impacto</v>
      </c>
      <c r="Z252" s="79" t="s">
        <v>84</v>
      </c>
      <c r="AA252" s="79" t="s">
        <v>73</v>
      </c>
      <c r="AB252" s="79" t="s">
        <v>74</v>
      </c>
      <c r="AC252" s="79" t="s">
        <v>75</v>
      </c>
      <c r="AD252" s="79" t="s">
        <v>116</v>
      </c>
      <c r="AE252" s="352"/>
      <c r="AF252" s="79">
        <f t="shared" si="311"/>
        <v>0</v>
      </c>
      <c r="AG252" s="79">
        <f t="shared" si="312"/>
        <v>0</v>
      </c>
      <c r="AH252" s="79">
        <f>($AI251*((AF252+AG252))/100)</f>
        <v>0</v>
      </c>
      <c r="AI252" s="79">
        <f t="shared" ref="AI252" si="315">AI251-AH252</f>
        <v>21.6</v>
      </c>
      <c r="AJ252" s="352"/>
      <c r="AK252" s="79">
        <f t="shared" si="285"/>
        <v>10</v>
      </c>
      <c r="AL252" s="79">
        <f t="shared" si="286"/>
        <v>15</v>
      </c>
      <c r="AM252" s="79">
        <f t="shared" ref="AM252:AM253" si="316">($AN250*((AK252+AL252))/100)</f>
        <v>20</v>
      </c>
      <c r="AN252" s="79">
        <f t="shared" ref="AN252:AN253" si="317">AN250-AM252</f>
        <v>60</v>
      </c>
      <c r="AO252" s="218"/>
      <c r="AP252" s="218"/>
      <c r="AQ252" s="218"/>
      <c r="AR252" s="222"/>
      <c r="AS252" s="363"/>
      <c r="AT252" s="363"/>
      <c r="AU252" s="363"/>
      <c r="AV252" s="218"/>
    </row>
    <row r="253" spans="2:48" ht="208.5" customHeight="1" x14ac:dyDescent="0.35">
      <c r="B253" s="434"/>
      <c r="C253" s="218"/>
      <c r="D253" s="225"/>
      <c r="E253" s="225"/>
      <c r="F253" s="225"/>
      <c r="G253" s="225"/>
      <c r="H253" s="225"/>
      <c r="I253" s="235"/>
      <c r="J253" s="235"/>
      <c r="K253" s="235"/>
      <c r="L253" s="235"/>
      <c r="M253" s="235"/>
      <c r="N253" s="235"/>
      <c r="O253" s="235"/>
      <c r="P253" s="218"/>
      <c r="Q253" s="218"/>
      <c r="R253" s="225"/>
      <c r="S253" s="218"/>
      <c r="T253" s="218"/>
      <c r="U253" s="218"/>
      <c r="V253" s="218"/>
      <c r="W253" s="218"/>
      <c r="X253" s="74" t="s">
        <v>982</v>
      </c>
      <c r="Y253" s="79" t="str">
        <f t="shared" si="281"/>
        <v>Probabilidad</v>
      </c>
      <c r="Z253" s="79" t="s">
        <v>72</v>
      </c>
      <c r="AA253" s="79" t="s">
        <v>73</v>
      </c>
      <c r="AB253" s="79" t="s">
        <v>74</v>
      </c>
      <c r="AC253" s="79" t="s">
        <v>75</v>
      </c>
      <c r="AD253" s="79" t="s">
        <v>116</v>
      </c>
      <c r="AE253" s="352"/>
      <c r="AF253" s="79">
        <f t="shared" si="311"/>
        <v>25</v>
      </c>
      <c r="AG253" s="79">
        <f t="shared" si="312"/>
        <v>15</v>
      </c>
      <c r="AH253" s="79">
        <f t="shared" ref="AH253" si="318">($AI252*((AF253+AG253))/100)</f>
        <v>8.64</v>
      </c>
      <c r="AI253" s="79">
        <f>AI252-AH253</f>
        <v>12.96</v>
      </c>
      <c r="AJ253" s="352"/>
      <c r="AK253" s="79">
        <f t="shared" si="285"/>
        <v>0</v>
      </c>
      <c r="AL253" s="79">
        <f t="shared" si="286"/>
        <v>0</v>
      </c>
      <c r="AM253" s="79">
        <f t="shared" si="316"/>
        <v>0</v>
      </c>
      <c r="AN253" s="79">
        <f t="shared" si="317"/>
        <v>80</v>
      </c>
      <c r="AO253" s="218"/>
      <c r="AP253" s="218"/>
      <c r="AQ253" s="218"/>
      <c r="AR253" s="222"/>
      <c r="AS253" s="363"/>
      <c r="AT253" s="363"/>
      <c r="AU253" s="363"/>
      <c r="AV253" s="218"/>
    </row>
    <row r="254" spans="2:48" ht="208.5" customHeight="1" x14ac:dyDescent="0.35">
      <c r="B254" s="434">
        <v>104</v>
      </c>
      <c r="C254" s="216" t="s">
        <v>933</v>
      </c>
      <c r="D254" s="217" t="e">
        <f>LOOKUP(C254,#REF!,#REF!)</f>
        <v>#REF!</v>
      </c>
      <c r="E254" s="217" t="s">
        <v>983</v>
      </c>
      <c r="F254" s="217" t="s">
        <v>61</v>
      </c>
      <c r="G254" s="217" t="s">
        <v>159</v>
      </c>
      <c r="H254" s="217" t="s">
        <v>160</v>
      </c>
      <c r="I254" s="215"/>
      <c r="J254" s="215"/>
      <c r="K254" s="215"/>
      <c r="L254" s="215"/>
      <c r="M254" s="215" t="str">
        <f t="shared" ref="M254" si="319">IF(G254&lt;&gt;"",CONCATENATE(F254," ",G254,"",H254),CONCATENATE(I254," ",J254," ",K254," ",L254))</f>
        <v>Posibilidad de pérdida económica y reputacional por pérdida de la Disponibilidad de la Información de la Entidad, debido a la falla o ausencia de controles de seguridad aplicables.</v>
      </c>
      <c r="N254" s="215" t="s">
        <v>150</v>
      </c>
      <c r="O254" s="215" t="s">
        <v>984</v>
      </c>
      <c r="P254" s="216" t="s">
        <v>65</v>
      </c>
      <c r="Q254" s="216" t="s">
        <v>66</v>
      </c>
      <c r="R254" s="217" t="s">
        <v>81</v>
      </c>
      <c r="S254" s="216" t="s">
        <v>398</v>
      </c>
      <c r="T254" s="216">
        <f t="shared" ref="T254" si="320">IF(S254="Muy alta",100,IF(S254="Alta",80,IF(S254="Media",60,IF(S254="Baja",40,IF(S254="Muy baja",20,IF(S254="Casi Seguro",100,IF(S254="Probable",80,IF(S254="Posible",60,IF(S254="Improbable",40,IF(S254="Rara vez",20,0))))))))))</f>
        <v>80</v>
      </c>
      <c r="U254" s="216" t="s">
        <v>69</v>
      </c>
      <c r="V254" s="216">
        <f t="shared" ref="V254" si="321">IF(U254="Catastrófico",100,IF(U254="Mayor",80,IF(U254="Moderado",60,IF(U254="Menor",40,IF(U254="Leve",20,0)))))</f>
        <v>80</v>
      </c>
      <c r="W254" s="216" t="s">
        <v>70</v>
      </c>
      <c r="X254" s="97" t="s">
        <v>985</v>
      </c>
      <c r="Y254" s="96" t="str">
        <f t="shared" si="281"/>
        <v>Probabilidad</v>
      </c>
      <c r="Z254" s="96" t="s">
        <v>72</v>
      </c>
      <c r="AA254" s="96" t="s">
        <v>73</v>
      </c>
      <c r="AB254" s="96" t="s">
        <v>74</v>
      </c>
      <c r="AC254" s="96" t="s">
        <v>75</v>
      </c>
      <c r="AD254" s="96" t="s">
        <v>76</v>
      </c>
      <c r="AE254" s="347">
        <f t="shared" ref="AE254" si="322">AI256</f>
        <v>38</v>
      </c>
      <c r="AF254" s="96">
        <f t="shared" si="311"/>
        <v>25</v>
      </c>
      <c r="AG254" s="96">
        <f t="shared" si="312"/>
        <v>15</v>
      </c>
      <c r="AH254" s="96">
        <f>($T$9*((AF254+AG254))/100)</f>
        <v>24</v>
      </c>
      <c r="AI254" s="96">
        <f t="shared" ref="AI254" si="323">T254-AH254</f>
        <v>56</v>
      </c>
      <c r="AJ254" s="347">
        <f t="shared" ref="AJ254" si="324">AN256</f>
        <v>60</v>
      </c>
      <c r="AK254" s="96">
        <f t="shared" si="285"/>
        <v>0</v>
      </c>
      <c r="AL254" s="96">
        <f t="shared" si="286"/>
        <v>0</v>
      </c>
      <c r="AM254" s="96">
        <f>($V$9*((AK254+AL254))/100)</f>
        <v>0</v>
      </c>
      <c r="AN254" s="96">
        <f t="shared" ref="AN254" si="325">V254-AM254</f>
        <v>80</v>
      </c>
      <c r="AO254" s="216" t="s">
        <v>77</v>
      </c>
      <c r="AP254" s="216" t="s">
        <v>78</v>
      </c>
      <c r="AQ254" s="216" t="s">
        <v>154</v>
      </c>
      <c r="AR254" s="227" t="s">
        <v>986</v>
      </c>
      <c r="AS254" s="236">
        <v>46024</v>
      </c>
      <c r="AT254" s="236">
        <v>46387</v>
      </c>
      <c r="AU254" s="216" t="s">
        <v>987</v>
      </c>
      <c r="AV254" s="243" t="s">
        <v>988</v>
      </c>
    </row>
    <row r="255" spans="2:48" ht="208.5" customHeight="1" x14ac:dyDescent="0.35">
      <c r="B255" s="434"/>
      <c r="C255" s="216"/>
      <c r="D255" s="217"/>
      <c r="E255" s="217"/>
      <c r="F255" s="217"/>
      <c r="G255" s="217"/>
      <c r="H255" s="217"/>
      <c r="I255" s="215"/>
      <c r="J255" s="215"/>
      <c r="K255" s="215"/>
      <c r="L255" s="215"/>
      <c r="M255" s="215"/>
      <c r="N255" s="215"/>
      <c r="O255" s="215"/>
      <c r="P255" s="216"/>
      <c r="Q255" s="216"/>
      <c r="R255" s="217"/>
      <c r="S255" s="216"/>
      <c r="T255" s="216"/>
      <c r="U255" s="216"/>
      <c r="V255" s="216"/>
      <c r="W255" s="216"/>
      <c r="X255" s="97" t="s">
        <v>989</v>
      </c>
      <c r="Y255" s="96" t="str">
        <f t="shared" si="281"/>
        <v>Impacto</v>
      </c>
      <c r="Z255" s="96" t="s">
        <v>84</v>
      </c>
      <c r="AA255" s="96" t="s">
        <v>73</v>
      </c>
      <c r="AB255" s="96" t="s">
        <v>158</v>
      </c>
      <c r="AC255" s="96" t="s">
        <v>75</v>
      </c>
      <c r="AD255" s="96" t="s">
        <v>116</v>
      </c>
      <c r="AE255" s="347"/>
      <c r="AF255" s="96">
        <f t="shared" si="311"/>
        <v>0</v>
      </c>
      <c r="AG255" s="96">
        <f t="shared" si="312"/>
        <v>0</v>
      </c>
      <c r="AH255" s="96">
        <f>($AI$9*((AF255+AG255))/100)</f>
        <v>0</v>
      </c>
      <c r="AI255" s="96">
        <f t="shared" ref="AI255:AI256" si="326">AI254-AH255</f>
        <v>56</v>
      </c>
      <c r="AJ255" s="347"/>
      <c r="AK255" s="96">
        <f t="shared" si="285"/>
        <v>10</v>
      </c>
      <c r="AL255" s="96">
        <f t="shared" si="286"/>
        <v>15</v>
      </c>
      <c r="AM255" s="96">
        <f>($AN$9*((AK255+AL255))/100)</f>
        <v>20</v>
      </c>
      <c r="AN255" s="96">
        <f t="shared" ref="AN255:AN256" si="327">AN254-AM255</f>
        <v>60</v>
      </c>
      <c r="AO255" s="216"/>
      <c r="AP255" s="216"/>
      <c r="AQ255" s="216"/>
      <c r="AR255" s="227"/>
      <c r="AS255" s="236"/>
      <c r="AT255" s="236"/>
      <c r="AU255" s="216"/>
      <c r="AV255" s="243"/>
    </row>
    <row r="256" spans="2:48" ht="208.5" customHeight="1" x14ac:dyDescent="0.35">
      <c r="B256" s="434"/>
      <c r="C256" s="216"/>
      <c r="D256" s="217"/>
      <c r="E256" s="217"/>
      <c r="F256" s="217"/>
      <c r="G256" s="217"/>
      <c r="H256" s="217"/>
      <c r="I256" s="215"/>
      <c r="J256" s="215"/>
      <c r="K256" s="215"/>
      <c r="L256" s="215"/>
      <c r="M256" s="215"/>
      <c r="N256" s="215"/>
      <c r="O256" s="215"/>
      <c r="P256" s="216"/>
      <c r="Q256" s="216"/>
      <c r="R256" s="217"/>
      <c r="S256" s="216"/>
      <c r="T256" s="216"/>
      <c r="U256" s="216"/>
      <c r="V256" s="216"/>
      <c r="W256" s="216"/>
      <c r="X256" s="97" t="s">
        <v>990</v>
      </c>
      <c r="Y256" s="96" t="str">
        <f t="shared" si="281"/>
        <v>Probabilidad</v>
      </c>
      <c r="Z256" s="96" t="s">
        <v>72</v>
      </c>
      <c r="AA256" s="96" t="s">
        <v>165</v>
      </c>
      <c r="AB256" s="96" t="s">
        <v>74</v>
      </c>
      <c r="AC256" s="96" t="s">
        <v>75</v>
      </c>
      <c r="AD256" s="96" t="s">
        <v>76</v>
      </c>
      <c r="AE256" s="347"/>
      <c r="AF256" s="96">
        <f t="shared" si="311"/>
        <v>25</v>
      </c>
      <c r="AG256" s="96">
        <f t="shared" si="312"/>
        <v>25</v>
      </c>
      <c r="AH256" s="96">
        <f>($AI$10*((AF256+AG256))/100)</f>
        <v>18</v>
      </c>
      <c r="AI256" s="96">
        <f t="shared" si="326"/>
        <v>38</v>
      </c>
      <c r="AJ256" s="347"/>
      <c r="AK256" s="96">
        <f t="shared" si="285"/>
        <v>0</v>
      </c>
      <c r="AL256" s="96">
        <f t="shared" si="286"/>
        <v>0</v>
      </c>
      <c r="AM256" s="96">
        <f>($AN$10*((AK256+AL256))/100)</f>
        <v>0</v>
      </c>
      <c r="AN256" s="96">
        <f t="shared" si="327"/>
        <v>60</v>
      </c>
      <c r="AO256" s="216"/>
      <c r="AP256" s="216"/>
      <c r="AQ256" s="216"/>
      <c r="AR256" s="227"/>
      <c r="AS256" s="236"/>
      <c r="AT256" s="236"/>
      <c r="AU256" s="216"/>
      <c r="AV256" s="243"/>
    </row>
    <row r="257" spans="2:48" ht="208.5" customHeight="1" x14ac:dyDescent="0.35">
      <c r="B257" s="434">
        <v>105</v>
      </c>
      <c r="C257" s="239" t="s">
        <v>991</v>
      </c>
      <c r="D257" s="244" t="s">
        <v>992</v>
      </c>
      <c r="E257" s="244" t="s">
        <v>993</v>
      </c>
      <c r="F257" s="244" t="s">
        <v>109</v>
      </c>
      <c r="G257" s="244" t="s">
        <v>994</v>
      </c>
      <c r="H257" s="244" t="s">
        <v>995</v>
      </c>
      <c r="I257" s="215"/>
      <c r="J257" s="215"/>
      <c r="K257" s="215"/>
      <c r="L257" s="215"/>
      <c r="M257" s="239" t="s">
        <v>996</v>
      </c>
      <c r="N257" s="239" t="s">
        <v>64</v>
      </c>
      <c r="O257" s="239" t="s">
        <v>237</v>
      </c>
      <c r="P257" s="239" t="s">
        <v>660</v>
      </c>
      <c r="Q257" s="239" t="s">
        <v>354</v>
      </c>
      <c r="R257" s="422">
        <v>154072</v>
      </c>
      <c r="S257" s="239" t="s">
        <v>376</v>
      </c>
      <c r="T257" s="239">
        <v>100</v>
      </c>
      <c r="U257" s="239" t="s">
        <v>134</v>
      </c>
      <c r="V257" s="239">
        <v>100</v>
      </c>
      <c r="W257" s="218" t="s">
        <v>135</v>
      </c>
      <c r="X257" s="119" t="s">
        <v>997</v>
      </c>
      <c r="Y257" s="104" t="s">
        <v>185</v>
      </c>
      <c r="Z257" s="104" t="s">
        <v>72</v>
      </c>
      <c r="AA257" s="104" t="s">
        <v>73</v>
      </c>
      <c r="AB257" s="104" t="s">
        <v>158</v>
      </c>
      <c r="AC257" s="104" t="s">
        <v>75</v>
      </c>
      <c r="AD257" s="104" t="s">
        <v>76</v>
      </c>
      <c r="AE257" s="239">
        <v>21.6</v>
      </c>
      <c r="AF257" s="104">
        <v>25</v>
      </c>
      <c r="AG257" s="104">
        <v>15</v>
      </c>
      <c r="AH257" s="104">
        <v>40</v>
      </c>
      <c r="AI257" s="104">
        <v>60</v>
      </c>
      <c r="AJ257" s="239">
        <v>75</v>
      </c>
      <c r="AK257" s="104">
        <v>0</v>
      </c>
      <c r="AL257" s="104">
        <v>0</v>
      </c>
      <c r="AM257" s="104">
        <v>0</v>
      </c>
      <c r="AN257" s="104">
        <v>100</v>
      </c>
      <c r="AO257" s="216" t="s">
        <v>77</v>
      </c>
      <c r="AP257" s="239" t="s">
        <v>78</v>
      </c>
      <c r="AQ257" s="239" t="s">
        <v>998</v>
      </c>
      <c r="AR257" s="247" t="s">
        <v>999</v>
      </c>
      <c r="AS257" s="240">
        <v>46055</v>
      </c>
      <c r="AT257" s="240">
        <v>46387</v>
      </c>
      <c r="AU257" s="241" t="s">
        <v>187</v>
      </c>
      <c r="AV257" s="239" t="s">
        <v>1000</v>
      </c>
    </row>
    <row r="258" spans="2:48" ht="208.5" customHeight="1" x14ac:dyDescent="0.35">
      <c r="B258" s="434"/>
      <c r="C258" s="239"/>
      <c r="D258" s="244"/>
      <c r="E258" s="244"/>
      <c r="F258" s="244"/>
      <c r="G258" s="244"/>
      <c r="H258" s="244"/>
      <c r="I258" s="215"/>
      <c r="J258" s="215"/>
      <c r="K258" s="215"/>
      <c r="L258" s="215"/>
      <c r="M258" s="239"/>
      <c r="N258" s="239"/>
      <c r="O258" s="239"/>
      <c r="P258" s="239"/>
      <c r="Q258" s="239"/>
      <c r="R258" s="422"/>
      <c r="S258" s="239"/>
      <c r="T258" s="239"/>
      <c r="U258" s="239"/>
      <c r="V258" s="239"/>
      <c r="W258" s="218"/>
      <c r="X258" s="119" t="s">
        <v>1001</v>
      </c>
      <c r="Y258" s="104" t="s">
        <v>185</v>
      </c>
      <c r="Z258" s="104" t="s">
        <v>72</v>
      </c>
      <c r="AA258" s="104" t="s">
        <v>73</v>
      </c>
      <c r="AB258" s="104" t="s">
        <v>158</v>
      </c>
      <c r="AC258" s="104" t="s">
        <v>75</v>
      </c>
      <c r="AD258" s="104" t="s">
        <v>76</v>
      </c>
      <c r="AE258" s="239"/>
      <c r="AF258" s="104">
        <v>25</v>
      </c>
      <c r="AG258" s="104">
        <v>15</v>
      </c>
      <c r="AH258" s="104">
        <v>24</v>
      </c>
      <c r="AI258" s="104">
        <v>36</v>
      </c>
      <c r="AJ258" s="239"/>
      <c r="AK258" s="104">
        <v>0</v>
      </c>
      <c r="AL258" s="104">
        <v>0</v>
      </c>
      <c r="AM258" s="104">
        <v>0</v>
      </c>
      <c r="AN258" s="104">
        <v>100</v>
      </c>
      <c r="AO258" s="216"/>
      <c r="AP258" s="239"/>
      <c r="AQ258" s="239"/>
      <c r="AR258" s="247"/>
      <c r="AS258" s="241"/>
      <c r="AT258" s="241"/>
      <c r="AU258" s="241"/>
      <c r="AV258" s="239"/>
    </row>
    <row r="259" spans="2:48" ht="208.5" customHeight="1" x14ac:dyDescent="0.35">
      <c r="B259" s="434"/>
      <c r="C259" s="239"/>
      <c r="D259" s="244"/>
      <c r="E259" s="244"/>
      <c r="F259" s="244"/>
      <c r="G259" s="244"/>
      <c r="H259" s="244"/>
      <c r="I259" s="215"/>
      <c r="J259" s="215"/>
      <c r="K259" s="215"/>
      <c r="L259" s="215"/>
      <c r="M259" s="239"/>
      <c r="N259" s="239"/>
      <c r="O259" s="239"/>
      <c r="P259" s="239"/>
      <c r="Q259" s="239"/>
      <c r="R259" s="422"/>
      <c r="S259" s="239"/>
      <c r="T259" s="239"/>
      <c r="U259" s="239"/>
      <c r="V259" s="239"/>
      <c r="W259" s="218"/>
      <c r="X259" s="119" t="s">
        <v>1002</v>
      </c>
      <c r="Y259" s="104" t="s">
        <v>185</v>
      </c>
      <c r="Z259" s="104" t="s">
        <v>72</v>
      </c>
      <c r="AA259" s="104" t="s">
        <v>73</v>
      </c>
      <c r="AB259" s="104" t="s">
        <v>74</v>
      </c>
      <c r="AC259" s="104" t="s">
        <v>75</v>
      </c>
      <c r="AD259" s="104" t="s">
        <v>76</v>
      </c>
      <c r="AE259" s="239"/>
      <c r="AF259" s="104">
        <v>25</v>
      </c>
      <c r="AG259" s="104">
        <v>15</v>
      </c>
      <c r="AH259" s="104">
        <v>14.4</v>
      </c>
      <c r="AI259" s="104">
        <v>21.6</v>
      </c>
      <c r="AJ259" s="239"/>
      <c r="AK259" s="104">
        <v>0</v>
      </c>
      <c r="AL259" s="104">
        <v>0</v>
      </c>
      <c r="AM259" s="104">
        <v>0</v>
      </c>
      <c r="AN259" s="104">
        <v>100</v>
      </c>
      <c r="AO259" s="216"/>
      <c r="AP259" s="239"/>
      <c r="AQ259" s="239"/>
      <c r="AR259" s="247"/>
      <c r="AS259" s="241"/>
      <c r="AT259" s="241"/>
      <c r="AU259" s="241"/>
      <c r="AV259" s="239"/>
    </row>
    <row r="260" spans="2:48" ht="208.5" customHeight="1" x14ac:dyDescent="0.35">
      <c r="B260" s="434"/>
      <c r="C260" s="239"/>
      <c r="D260" s="244"/>
      <c r="E260" s="244"/>
      <c r="F260" s="244"/>
      <c r="G260" s="244"/>
      <c r="H260" s="244"/>
      <c r="I260" s="215"/>
      <c r="J260" s="215"/>
      <c r="K260" s="215"/>
      <c r="L260" s="215"/>
      <c r="M260" s="239"/>
      <c r="N260" s="239"/>
      <c r="O260" s="239"/>
      <c r="P260" s="239"/>
      <c r="Q260" s="239"/>
      <c r="R260" s="422"/>
      <c r="S260" s="239"/>
      <c r="T260" s="239"/>
      <c r="U260" s="239"/>
      <c r="V260" s="239"/>
      <c r="W260" s="218"/>
      <c r="X260" s="119" t="s">
        <v>1003</v>
      </c>
      <c r="Y260" s="104" t="s">
        <v>44</v>
      </c>
      <c r="Z260" s="104" t="s">
        <v>84</v>
      </c>
      <c r="AA260" s="104" t="s">
        <v>73</v>
      </c>
      <c r="AB260" s="104" t="s">
        <v>158</v>
      </c>
      <c r="AC260" s="104" t="s">
        <v>75</v>
      </c>
      <c r="AD260" s="104" t="s">
        <v>76</v>
      </c>
      <c r="AE260" s="239"/>
      <c r="AF260" s="104">
        <v>0</v>
      </c>
      <c r="AG260" s="104">
        <v>0</v>
      </c>
      <c r="AH260" s="104">
        <v>0</v>
      </c>
      <c r="AI260" s="104">
        <v>21.6</v>
      </c>
      <c r="AJ260" s="239"/>
      <c r="AK260" s="104">
        <v>10</v>
      </c>
      <c r="AL260" s="104">
        <v>15</v>
      </c>
      <c r="AM260" s="104">
        <v>25</v>
      </c>
      <c r="AN260" s="104">
        <v>75</v>
      </c>
      <c r="AO260" s="216"/>
      <c r="AP260" s="239"/>
      <c r="AQ260" s="239"/>
      <c r="AR260" s="247"/>
      <c r="AS260" s="241"/>
      <c r="AT260" s="241"/>
      <c r="AU260" s="241"/>
      <c r="AV260" s="239"/>
    </row>
    <row r="261" spans="2:48" ht="208.5" customHeight="1" x14ac:dyDescent="0.35">
      <c r="B261" s="434">
        <v>106</v>
      </c>
      <c r="C261" s="231" t="s">
        <v>991</v>
      </c>
      <c r="D261" s="232" t="s">
        <v>992</v>
      </c>
      <c r="E261" s="232" t="s">
        <v>1004</v>
      </c>
      <c r="F261" s="232" t="s">
        <v>109</v>
      </c>
      <c r="G261" s="232" t="s">
        <v>1005</v>
      </c>
      <c r="H261" s="232" t="s">
        <v>1006</v>
      </c>
      <c r="I261" s="415" t="s">
        <v>298</v>
      </c>
      <c r="J261" s="415" t="s">
        <v>298</v>
      </c>
      <c r="K261" s="415" t="s">
        <v>298</v>
      </c>
      <c r="L261" s="415" t="s">
        <v>298</v>
      </c>
      <c r="M261" s="231" t="s">
        <v>1007</v>
      </c>
      <c r="N261" s="231" t="s">
        <v>64</v>
      </c>
      <c r="O261" s="231" t="s">
        <v>237</v>
      </c>
      <c r="P261" s="231" t="s">
        <v>65</v>
      </c>
      <c r="Q261" s="231" t="s">
        <v>66</v>
      </c>
      <c r="R261" s="232">
        <v>105</v>
      </c>
      <c r="S261" s="231" t="s">
        <v>113</v>
      </c>
      <c r="T261" s="231">
        <v>40</v>
      </c>
      <c r="U261" s="231" t="s">
        <v>77</v>
      </c>
      <c r="V261" s="231">
        <v>60</v>
      </c>
      <c r="W261" s="346" t="s">
        <v>77</v>
      </c>
      <c r="X261" s="119" t="s">
        <v>1008</v>
      </c>
      <c r="Y261" s="105" t="s">
        <v>185</v>
      </c>
      <c r="Z261" s="105" t="s">
        <v>72</v>
      </c>
      <c r="AA261" s="105" t="s">
        <v>73</v>
      </c>
      <c r="AB261" s="105" t="s">
        <v>74</v>
      </c>
      <c r="AC261" s="105" t="s">
        <v>75</v>
      </c>
      <c r="AD261" s="105" t="s">
        <v>76</v>
      </c>
      <c r="AE261" s="231">
        <v>11.8</v>
      </c>
      <c r="AF261" s="105">
        <v>25</v>
      </c>
      <c r="AG261" s="105">
        <v>15</v>
      </c>
      <c r="AH261" s="105">
        <v>16</v>
      </c>
      <c r="AI261" s="105">
        <v>24</v>
      </c>
      <c r="AJ261" s="231">
        <v>60</v>
      </c>
      <c r="AK261" s="105">
        <v>0</v>
      </c>
      <c r="AL261" s="105">
        <v>0</v>
      </c>
      <c r="AM261" s="105">
        <v>0</v>
      </c>
      <c r="AN261" s="105">
        <v>60</v>
      </c>
      <c r="AO261" s="216" t="s">
        <v>163</v>
      </c>
      <c r="AP261" s="231" t="s">
        <v>78</v>
      </c>
      <c r="AQ261" s="231" t="s">
        <v>489</v>
      </c>
      <c r="AR261" s="301" t="s">
        <v>298</v>
      </c>
      <c r="AS261" s="415" t="s">
        <v>298</v>
      </c>
      <c r="AT261" s="415" t="s">
        <v>298</v>
      </c>
      <c r="AU261" s="415" t="s">
        <v>298</v>
      </c>
      <c r="AV261" s="415" t="s">
        <v>298</v>
      </c>
    </row>
    <row r="262" spans="2:48" ht="208.5" customHeight="1" x14ac:dyDescent="0.35">
      <c r="B262" s="434"/>
      <c r="C262" s="231"/>
      <c r="D262" s="232"/>
      <c r="E262" s="232"/>
      <c r="F262" s="232"/>
      <c r="G262" s="232"/>
      <c r="H262" s="232"/>
      <c r="I262" s="415"/>
      <c r="J262" s="415"/>
      <c r="K262" s="415"/>
      <c r="L262" s="415"/>
      <c r="M262" s="231"/>
      <c r="N262" s="231"/>
      <c r="O262" s="231"/>
      <c r="P262" s="231"/>
      <c r="Q262" s="231"/>
      <c r="R262" s="232"/>
      <c r="S262" s="231"/>
      <c r="T262" s="231"/>
      <c r="U262" s="231"/>
      <c r="V262" s="231"/>
      <c r="W262" s="346"/>
      <c r="X262" s="119" t="s">
        <v>1009</v>
      </c>
      <c r="Y262" s="105" t="s">
        <v>185</v>
      </c>
      <c r="Z262" s="105" t="s">
        <v>94</v>
      </c>
      <c r="AA262" s="105" t="s">
        <v>73</v>
      </c>
      <c r="AB262" s="105" t="s">
        <v>158</v>
      </c>
      <c r="AC262" s="105" t="s">
        <v>75</v>
      </c>
      <c r="AD262" s="105" t="s">
        <v>76</v>
      </c>
      <c r="AE262" s="231"/>
      <c r="AF262" s="105">
        <v>15</v>
      </c>
      <c r="AG262" s="105">
        <v>15</v>
      </c>
      <c r="AH262" s="105">
        <v>7.2</v>
      </c>
      <c r="AI262" s="105">
        <v>16.8</v>
      </c>
      <c r="AJ262" s="231"/>
      <c r="AK262" s="105">
        <v>0</v>
      </c>
      <c r="AL262" s="105">
        <v>0</v>
      </c>
      <c r="AM262" s="105">
        <v>0</v>
      </c>
      <c r="AN262" s="105">
        <v>60</v>
      </c>
      <c r="AO262" s="216"/>
      <c r="AP262" s="231"/>
      <c r="AQ262" s="231"/>
      <c r="AR262" s="301"/>
      <c r="AS262" s="415"/>
      <c r="AT262" s="415"/>
      <c r="AU262" s="415"/>
      <c r="AV262" s="415"/>
    </row>
    <row r="263" spans="2:48" ht="208.5" customHeight="1" x14ac:dyDescent="0.35">
      <c r="B263" s="434"/>
      <c r="C263" s="231"/>
      <c r="D263" s="232"/>
      <c r="E263" s="232"/>
      <c r="F263" s="232"/>
      <c r="G263" s="232"/>
      <c r="H263" s="232"/>
      <c r="I263" s="415"/>
      <c r="J263" s="415"/>
      <c r="K263" s="415"/>
      <c r="L263" s="415"/>
      <c r="M263" s="231"/>
      <c r="N263" s="231"/>
      <c r="O263" s="231"/>
      <c r="P263" s="231"/>
      <c r="Q263" s="231"/>
      <c r="R263" s="232"/>
      <c r="S263" s="231"/>
      <c r="T263" s="231"/>
      <c r="U263" s="231"/>
      <c r="V263" s="231"/>
      <c r="W263" s="346"/>
      <c r="X263" s="119" t="s">
        <v>1010</v>
      </c>
      <c r="Y263" s="105" t="s">
        <v>185</v>
      </c>
      <c r="Z263" s="105" t="s">
        <v>94</v>
      </c>
      <c r="AA263" s="105" t="s">
        <v>73</v>
      </c>
      <c r="AB263" s="105" t="s">
        <v>158</v>
      </c>
      <c r="AC263" s="105" t="s">
        <v>75</v>
      </c>
      <c r="AD263" s="105" t="s">
        <v>76</v>
      </c>
      <c r="AE263" s="231"/>
      <c r="AF263" s="105">
        <v>15</v>
      </c>
      <c r="AG263" s="105">
        <v>15</v>
      </c>
      <c r="AH263" s="105">
        <v>5.04</v>
      </c>
      <c r="AI263" s="105">
        <v>11.76</v>
      </c>
      <c r="AJ263" s="231"/>
      <c r="AK263" s="105">
        <v>0</v>
      </c>
      <c r="AL263" s="105">
        <v>0</v>
      </c>
      <c r="AM263" s="105">
        <v>0</v>
      </c>
      <c r="AN263" s="105">
        <v>60</v>
      </c>
      <c r="AO263" s="216"/>
      <c r="AP263" s="231"/>
      <c r="AQ263" s="231"/>
      <c r="AR263" s="301"/>
      <c r="AS263" s="415"/>
      <c r="AT263" s="415"/>
      <c r="AU263" s="415"/>
      <c r="AV263" s="415"/>
    </row>
    <row r="264" spans="2:48" ht="208.5" customHeight="1" x14ac:dyDescent="0.35">
      <c r="B264" s="434">
        <v>107</v>
      </c>
      <c r="C264" s="239" t="s">
        <v>991</v>
      </c>
      <c r="D264" s="244" t="s">
        <v>992</v>
      </c>
      <c r="E264" s="232" t="s">
        <v>1011</v>
      </c>
      <c r="F264" s="244" t="s">
        <v>109</v>
      </c>
      <c r="G264" s="232" t="s">
        <v>1012</v>
      </c>
      <c r="H264" s="232" t="s">
        <v>1013</v>
      </c>
      <c r="I264" s="241" t="s">
        <v>298</v>
      </c>
      <c r="J264" s="241" t="s">
        <v>298</v>
      </c>
      <c r="K264" s="241" t="s">
        <v>298</v>
      </c>
      <c r="L264" s="241" t="s">
        <v>298</v>
      </c>
      <c r="M264" s="231" t="s">
        <v>1014</v>
      </c>
      <c r="N264" s="231" t="s">
        <v>64</v>
      </c>
      <c r="O264" s="231" t="s">
        <v>237</v>
      </c>
      <c r="P264" s="239" t="s">
        <v>65</v>
      </c>
      <c r="Q264" s="239" t="s">
        <v>66</v>
      </c>
      <c r="R264" s="244">
        <v>493</v>
      </c>
      <c r="S264" s="239" t="s">
        <v>68</v>
      </c>
      <c r="T264" s="239">
        <v>60</v>
      </c>
      <c r="U264" s="239" t="s">
        <v>69</v>
      </c>
      <c r="V264" s="239">
        <v>80</v>
      </c>
      <c r="W264" s="216" t="s">
        <v>70</v>
      </c>
      <c r="X264" s="119" t="s">
        <v>1015</v>
      </c>
      <c r="Y264" s="104" t="s">
        <v>185</v>
      </c>
      <c r="Z264" s="104" t="s">
        <v>94</v>
      </c>
      <c r="AA264" s="104" t="s">
        <v>73</v>
      </c>
      <c r="AB264" s="104" t="s">
        <v>74</v>
      </c>
      <c r="AC264" s="104" t="s">
        <v>75</v>
      </c>
      <c r="AD264" s="104" t="s">
        <v>116</v>
      </c>
      <c r="AE264" s="239">
        <v>20.6</v>
      </c>
      <c r="AF264" s="104">
        <v>15</v>
      </c>
      <c r="AG264" s="104">
        <v>15</v>
      </c>
      <c r="AH264" s="104">
        <v>18</v>
      </c>
      <c r="AI264" s="104">
        <v>42</v>
      </c>
      <c r="AJ264" s="239">
        <v>60</v>
      </c>
      <c r="AK264" s="104">
        <v>0</v>
      </c>
      <c r="AL264" s="104">
        <v>0</v>
      </c>
      <c r="AM264" s="104">
        <v>0</v>
      </c>
      <c r="AN264" s="104">
        <v>80</v>
      </c>
      <c r="AO264" s="216" t="s">
        <v>77</v>
      </c>
      <c r="AP264" s="239" t="s">
        <v>78</v>
      </c>
      <c r="AQ264" s="231" t="s">
        <v>998</v>
      </c>
      <c r="AR264" s="247" t="s">
        <v>1016</v>
      </c>
      <c r="AS264" s="240">
        <v>46055</v>
      </c>
      <c r="AT264" s="240">
        <v>46387</v>
      </c>
      <c r="AU264" s="241" t="s">
        <v>187</v>
      </c>
      <c r="AV264" s="239" t="s">
        <v>1000</v>
      </c>
    </row>
    <row r="265" spans="2:48" ht="208.5" customHeight="1" x14ac:dyDescent="0.35">
      <c r="B265" s="434"/>
      <c r="C265" s="239"/>
      <c r="D265" s="244"/>
      <c r="E265" s="232"/>
      <c r="F265" s="244"/>
      <c r="G265" s="232"/>
      <c r="H265" s="232"/>
      <c r="I265" s="241"/>
      <c r="J265" s="241"/>
      <c r="K265" s="241"/>
      <c r="L265" s="241"/>
      <c r="M265" s="231"/>
      <c r="N265" s="231"/>
      <c r="O265" s="231"/>
      <c r="P265" s="239"/>
      <c r="Q265" s="239"/>
      <c r="R265" s="244"/>
      <c r="S265" s="239"/>
      <c r="T265" s="239"/>
      <c r="U265" s="239"/>
      <c r="V265" s="239"/>
      <c r="W265" s="216"/>
      <c r="X265" s="119" t="s">
        <v>1017</v>
      </c>
      <c r="Y265" s="104" t="s">
        <v>185</v>
      </c>
      <c r="Z265" s="104" t="s">
        <v>94</v>
      </c>
      <c r="AA265" s="104" t="s">
        <v>73</v>
      </c>
      <c r="AB265" s="104" t="s">
        <v>74</v>
      </c>
      <c r="AC265" s="104" t="s">
        <v>75</v>
      </c>
      <c r="AD265" s="104" t="s">
        <v>116</v>
      </c>
      <c r="AE265" s="239"/>
      <c r="AF265" s="104">
        <v>15</v>
      </c>
      <c r="AG265" s="104">
        <v>15</v>
      </c>
      <c r="AH265" s="104">
        <v>12.6</v>
      </c>
      <c r="AI265" s="104">
        <v>29.4</v>
      </c>
      <c r="AJ265" s="239"/>
      <c r="AK265" s="104">
        <v>0</v>
      </c>
      <c r="AL265" s="104">
        <v>0</v>
      </c>
      <c r="AM265" s="104">
        <v>0</v>
      </c>
      <c r="AN265" s="104">
        <v>80</v>
      </c>
      <c r="AO265" s="216"/>
      <c r="AP265" s="239"/>
      <c r="AQ265" s="231"/>
      <c r="AR265" s="247"/>
      <c r="AS265" s="241"/>
      <c r="AT265" s="241"/>
      <c r="AU265" s="241"/>
      <c r="AV265" s="239"/>
    </row>
    <row r="266" spans="2:48" ht="208.5" customHeight="1" x14ac:dyDescent="0.35">
      <c r="B266" s="434"/>
      <c r="C266" s="239"/>
      <c r="D266" s="244"/>
      <c r="E266" s="232"/>
      <c r="F266" s="244"/>
      <c r="G266" s="232"/>
      <c r="H266" s="232"/>
      <c r="I266" s="241"/>
      <c r="J266" s="241"/>
      <c r="K266" s="241"/>
      <c r="L266" s="241"/>
      <c r="M266" s="231"/>
      <c r="N266" s="231"/>
      <c r="O266" s="231"/>
      <c r="P266" s="239"/>
      <c r="Q266" s="239"/>
      <c r="R266" s="244"/>
      <c r="S266" s="239"/>
      <c r="T266" s="239"/>
      <c r="U266" s="239"/>
      <c r="V266" s="239"/>
      <c r="W266" s="216"/>
      <c r="X266" s="119" t="s">
        <v>1018</v>
      </c>
      <c r="Y266" s="104" t="s">
        <v>44</v>
      </c>
      <c r="Z266" s="104" t="s">
        <v>84</v>
      </c>
      <c r="AA266" s="104" t="s">
        <v>73</v>
      </c>
      <c r="AB266" s="104" t="s">
        <v>74</v>
      </c>
      <c r="AC266" s="104" t="s">
        <v>75</v>
      </c>
      <c r="AD266" s="104" t="s">
        <v>116</v>
      </c>
      <c r="AE266" s="239"/>
      <c r="AF266" s="104">
        <v>0</v>
      </c>
      <c r="AG266" s="104">
        <v>0</v>
      </c>
      <c r="AH266" s="104">
        <v>0</v>
      </c>
      <c r="AI266" s="104">
        <v>29.4</v>
      </c>
      <c r="AJ266" s="239"/>
      <c r="AK266" s="104">
        <v>10</v>
      </c>
      <c r="AL266" s="104">
        <v>15</v>
      </c>
      <c r="AM266" s="104">
        <v>20</v>
      </c>
      <c r="AN266" s="104">
        <v>60</v>
      </c>
      <c r="AO266" s="216"/>
      <c r="AP266" s="239"/>
      <c r="AQ266" s="231"/>
      <c r="AR266" s="247"/>
      <c r="AS266" s="241"/>
      <c r="AT266" s="241"/>
      <c r="AU266" s="241"/>
      <c r="AV266" s="239"/>
    </row>
    <row r="267" spans="2:48" ht="208.5" customHeight="1" x14ac:dyDescent="0.35">
      <c r="B267" s="434"/>
      <c r="C267" s="239"/>
      <c r="D267" s="244"/>
      <c r="E267" s="232"/>
      <c r="F267" s="244"/>
      <c r="G267" s="232"/>
      <c r="H267" s="232"/>
      <c r="I267" s="241"/>
      <c r="J267" s="241"/>
      <c r="K267" s="241"/>
      <c r="L267" s="241"/>
      <c r="M267" s="231"/>
      <c r="N267" s="231"/>
      <c r="O267" s="231"/>
      <c r="P267" s="239"/>
      <c r="Q267" s="239"/>
      <c r="R267" s="244"/>
      <c r="S267" s="239"/>
      <c r="T267" s="239"/>
      <c r="U267" s="239"/>
      <c r="V267" s="239"/>
      <c r="W267" s="216"/>
      <c r="X267" s="119" t="s">
        <v>1019</v>
      </c>
      <c r="Y267" s="104" t="s">
        <v>185</v>
      </c>
      <c r="Z267" s="104" t="s">
        <v>94</v>
      </c>
      <c r="AA267" s="104" t="s">
        <v>73</v>
      </c>
      <c r="AB267" s="104" t="s">
        <v>74</v>
      </c>
      <c r="AC267" s="104" t="s">
        <v>75</v>
      </c>
      <c r="AD267" s="104" t="s">
        <v>116</v>
      </c>
      <c r="AE267" s="239"/>
      <c r="AF267" s="104">
        <v>15</v>
      </c>
      <c r="AG267" s="104">
        <v>15</v>
      </c>
      <c r="AH267" s="104">
        <v>8.82</v>
      </c>
      <c r="AI267" s="104">
        <v>20.58</v>
      </c>
      <c r="AJ267" s="239"/>
      <c r="AK267" s="104">
        <v>0</v>
      </c>
      <c r="AL267" s="104">
        <v>0</v>
      </c>
      <c r="AM267" s="104">
        <v>0</v>
      </c>
      <c r="AN267" s="104">
        <v>60</v>
      </c>
      <c r="AO267" s="216"/>
      <c r="AP267" s="239"/>
      <c r="AQ267" s="231"/>
      <c r="AR267" s="247"/>
      <c r="AS267" s="241"/>
      <c r="AT267" s="241"/>
      <c r="AU267" s="241"/>
      <c r="AV267" s="239"/>
    </row>
    <row r="268" spans="2:48" ht="129.75" customHeight="1" x14ac:dyDescent="0.35">
      <c r="B268" s="434">
        <v>108</v>
      </c>
      <c r="C268" s="239" t="s">
        <v>991</v>
      </c>
      <c r="D268" s="244" t="s">
        <v>992</v>
      </c>
      <c r="E268" s="232" t="s">
        <v>1020</v>
      </c>
      <c r="F268" s="244" t="s">
        <v>109</v>
      </c>
      <c r="G268" s="244" t="s">
        <v>1021</v>
      </c>
      <c r="H268" s="244" t="s">
        <v>1022</v>
      </c>
      <c r="I268" s="241" t="s">
        <v>298</v>
      </c>
      <c r="J268" s="241" t="s">
        <v>298</v>
      </c>
      <c r="K268" s="241" t="s">
        <v>298</v>
      </c>
      <c r="L268" s="241" t="s">
        <v>298</v>
      </c>
      <c r="M268" s="231" t="s">
        <v>1023</v>
      </c>
      <c r="N268" s="231" t="s">
        <v>64</v>
      </c>
      <c r="O268" s="231" t="s">
        <v>237</v>
      </c>
      <c r="P268" s="239" t="s">
        <v>65</v>
      </c>
      <c r="Q268" s="239" t="s">
        <v>66</v>
      </c>
      <c r="R268" s="232">
        <v>165619</v>
      </c>
      <c r="S268" s="231" t="s">
        <v>376</v>
      </c>
      <c r="T268" s="239">
        <v>100</v>
      </c>
      <c r="U268" s="239" t="s">
        <v>69</v>
      </c>
      <c r="V268" s="239">
        <v>80</v>
      </c>
      <c r="W268" s="216" t="s">
        <v>70</v>
      </c>
      <c r="X268" s="119" t="s">
        <v>1024</v>
      </c>
      <c r="Y268" s="104" t="s">
        <v>185</v>
      </c>
      <c r="Z268" s="104" t="s">
        <v>72</v>
      </c>
      <c r="AA268" s="104" t="s">
        <v>73</v>
      </c>
      <c r="AB268" s="104" t="s">
        <v>74</v>
      </c>
      <c r="AC268" s="104" t="s">
        <v>75</v>
      </c>
      <c r="AD268" s="104" t="s">
        <v>76</v>
      </c>
      <c r="AE268" s="239">
        <v>20.6</v>
      </c>
      <c r="AF268" s="104">
        <v>25</v>
      </c>
      <c r="AG268" s="104">
        <v>15</v>
      </c>
      <c r="AH268" s="104">
        <v>40</v>
      </c>
      <c r="AI268" s="104">
        <v>60</v>
      </c>
      <c r="AJ268" s="239">
        <v>80</v>
      </c>
      <c r="AK268" s="104">
        <v>0</v>
      </c>
      <c r="AL268" s="104">
        <v>0</v>
      </c>
      <c r="AM268" s="104">
        <v>0</v>
      </c>
      <c r="AN268" s="104">
        <v>80</v>
      </c>
      <c r="AO268" s="218" t="s">
        <v>70</v>
      </c>
      <c r="AP268" s="239" t="s">
        <v>78</v>
      </c>
      <c r="AQ268" s="239" t="s">
        <v>998</v>
      </c>
      <c r="AR268" s="244" t="s">
        <v>1025</v>
      </c>
      <c r="AS268" s="241" t="s">
        <v>319</v>
      </c>
      <c r="AT268" s="241" t="s">
        <v>320</v>
      </c>
      <c r="AU268" s="241" t="s">
        <v>187</v>
      </c>
      <c r="AV268" s="239" t="s">
        <v>1026</v>
      </c>
    </row>
    <row r="269" spans="2:48" ht="122.25" customHeight="1" x14ac:dyDescent="0.35">
      <c r="B269" s="434"/>
      <c r="C269" s="239"/>
      <c r="D269" s="244"/>
      <c r="E269" s="232"/>
      <c r="F269" s="244"/>
      <c r="G269" s="244"/>
      <c r="H269" s="244"/>
      <c r="I269" s="241"/>
      <c r="J269" s="241"/>
      <c r="K269" s="241"/>
      <c r="L269" s="241"/>
      <c r="M269" s="231"/>
      <c r="N269" s="231"/>
      <c r="O269" s="231"/>
      <c r="P269" s="239"/>
      <c r="Q269" s="239"/>
      <c r="R269" s="232"/>
      <c r="S269" s="231"/>
      <c r="T269" s="239"/>
      <c r="U269" s="239"/>
      <c r="V269" s="239"/>
      <c r="W269" s="216"/>
      <c r="X269" s="119" t="s">
        <v>1027</v>
      </c>
      <c r="Y269" s="104" t="s">
        <v>185</v>
      </c>
      <c r="Z269" s="104" t="s">
        <v>94</v>
      </c>
      <c r="AA269" s="104" t="s">
        <v>73</v>
      </c>
      <c r="AB269" s="104" t="s">
        <v>74</v>
      </c>
      <c r="AC269" s="104" t="s">
        <v>75</v>
      </c>
      <c r="AD269" s="104" t="s">
        <v>76</v>
      </c>
      <c r="AE269" s="239"/>
      <c r="AF269" s="104">
        <v>15</v>
      </c>
      <c r="AG269" s="104">
        <v>15</v>
      </c>
      <c r="AH269" s="104">
        <v>18</v>
      </c>
      <c r="AI269" s="104">
        <v>42</v>
      </c>
      <c r="AJ269" s="239"/>
      <c r="AK269" s="104">
        <v>0</v>
      </c>
      <c r="AL269" s="104">
        <v>0</v>
      </c>
      <c r="AM269" s="104">
        <v>0</v>
      </c>
      <c r="AN269" s="104">
        <v>80</v>
      </c>
      <c r="AO269" s="218"/>
      <c r="AP269" s="239"/>
      <c r="AQ269" s="239"/>
      <c r="AR269" s="244"/>
      <c r="AS269" s="241"/>
      <c r="AT269" s="241"/>
      <c r="AU269" s="241"/>
      <c r="AV269" s="239"/>
    </row>
    <row r="270" spans="2:48" ht="190.5" customHeight="1" x14ac:dyDescent="0.35">
      <c r="B270" s="434"/>
      <c r="C270" s="239"/>
      <c r="D270" s="244"/>
      <c r="E270" s="232"/>
      <c r="F270" s="244"/>
      <c r="G270" s="244"/>
      <c r="H270" s="244"/>
      <c r="I270" s="241"/>
      <c r="J270" s="241"/>
      <c r="K270" s="241"/>
      <c r="L270" s="241"/>
      <c r="M270" s="231"/>
      <c r="N270" s="231"/>
      <c r="O270" s="231"/>
      <c r="P270" s="239"/>
      <c r="Q270" s="239"/>
      <c r="R270" s="232"/>
      <c r="S270" s="231"/>
      <c r="T270" s="239"/>
      <c r="U270" s="239"/>
      <c r="V270" s="239"/>
      <c r="W270" s="216"/>
      <c r="X270" s="119" t="s">
        <v>1028</v>
      </c>
      <c r="Y270" s="104" t="s">
        <v>185</v>
      </c>
      <c r="Z270" s="104" t="s">
        <v>94</v>
      </c>
      <c r="AA270" s="104" t="s">
        <v>73</v>
      </c>
      <c r="AB270" s="104" t="s">
        <v>158</v>
      </c>
      <c r="AC270" s="104" t="s">
        <v>75</v>
      </c>
      <c r="AD270" s="104" t="s">
        <v>76</v>
      </c>
      <c r="AE270" s="239"/>
      <c r="AF270" s="104">
        <v>15</v>
      </c>
      <c r="AG270" s="104">
        <v>15</v>
      </c>
      <c r="AH270" s="104">
        <v>12.6</v>
      </c>
      <c r="AI270" s="104">
        <v>29.4</v>
      </c>
      <c r="AJ270" s="239"/>
      <c r="AK270" s="104">
        <v>0</v>
      </c>
      <c r="AL270" s="104">
        <v>0</v>
      </c>
      <c r="AM270" s="104">
        <v>0</v>
      </c>
      <c r="AN270" s="104">
        <v>80</v>
      </c>
      <c r="AO270" s="218"/>
      <c r="AP270" s="239"/>
      <c r="AQ270" s="239"/>
      <c r="AR270" s="112" t="s">
        <v>1029</v>
      </c>
      <c r="AS270" s="241"/>
      <c r="AT270" s="241"/>
      <c r="AU270" s="241"/>
      <c r="AV270" s="104" t="s">
        <v>1030</v>
      </c>
    </row>
    <row r="271" spans="2:48" ht="137.25" customHeight="1" x14ac:dyDescent="0.35">
      <c r="B271" s="434"/>
      <c r="C271" s="239"/>
      <c r="D271" s="244"/>
      <c r="E271" s="232"/>
      <c r="F271" s="244"/>
      <c r="G271" s="244"/>
      <c r="H271" s="244"/>
      <c r="I271" s="241"/>
      <c r="J271" s="241"/>
      <c r="K271" s="241"/>
      <c r="L271" s="241"/>
      <c r="M271" s="231"/>
      <c r="N271" s="231"/>
      <c r="O271" s="231"/>
      <c r="P271" s="239"/>
      <c r="Q271" s="239"/>
      <c r="R271" s="232"/>
      <c r="S271" s="231"/>
      <c r="T271" s="239"/>
      <c r="U271" s="239"/>
      <c r="V271" s="239"/>
      <c r="W271" s="216"/>
      <c r="X271" s="119" t="s">
        <v>1031</v>
      </c>
      <c r="Y271" s="104" t="s">
        <v>185</v>
      </c>
      <c r="Z271" s="104" t="s">
        <v>94</v>
      </c>
      <c r="AA271" s="104" t="s">
        <v>73</v>
      </c>
      <c r="AB271" s="104" t="s">
        <v>74</v>
      </c>
      <c r="AC271" s="104" t="s">
        <v>75</v>
      </c>
      <c r="AD271" s="104" t="s">
        <v>76</v>
      </c>
      <c r="AE271" s="239"/>
      <c r="AF271" s="104">
        <v>0</v>
      </c>
      <c r="AG271" s="104">
        <v>0</v>
      </c>
      <c r="AH271" s="104">
        <v>0</v>
      </c>
      <c r="AI271" s="104">
        <v>29.4</v>
      </c>
      <c r="AJ271" s="239"/>
      <c r="AK271" s="104">
        <v>0</v>
      </c>
      <c r="AL271" s="104">
        <v>0</v>
      </c>
      <c r="AM271" s="104">
        <v>0</v>
      </c>
      <c r="AN271" s="104">
        <v>80</v>
      </c>
      <c r="AO271" s="218"/>
      <c r="AP271" s="239"/>
      <c r="AQ271" s="239"/>
      <c r="AR271" s="129" t="s">
        <v>1032</v>
      </c>
      <c r="AS271" s="241"/>
      <c r="AT271" s="241"/>
      <c r="AU271" s="241"/>
      <c r="AV271" s="104" t="s">
        <v>1033</v>
      </c>
    </row>
    <row r="272" spans="2:48" ht="208.5" hidden="1" customHeight="1" x14ac:dyDescent="0.35">
      <c r="B272" s="113"/>
      <c r="C272" s="239"/>
      <c r="D272" s="244"/>
      <c r="E272" s="232"/>
      <c r="F272" s="244"/>
      <c r="G272" s="244"/>
      <c r="H272" s="244"/>
      <c r="I272" s="241"/>
      <c r="J272" s="241"/>
      <c r="K272" s="241"/>
      <c r="L272" s="241"/>
      <c r="M272" s="231"/>
      <c r="N272" s="231"/>
      <c r="O272" s="231"/>
      <c r="P272" s="239"/>
      <c r="Q272" s="239"/>
      <c r="R272" s="232"/>
      <c r="S272" s="231"/>
      <c r="T272" s="239"/>
      <c r="U272" s="239"/>
      <c r="V272" s="239"/>
      <c r="W272" s="216"/>
      <c r="X272" s="130"/>
      <c r="Y272" s="124"/>
      <c r="Z272" s="124"/>
      <c r="AA272" s="124"/>
      <c r="AB272" s="124"/>
      <c r="AC272" s="124"/>
      <c r="AD272" s="124"/>
      <c r="AE272" s="239"/>
      <c r="AF272" s="104"/>
      <c r="AG272" s="104"/>
      <c r="AH272" s="104"/>
      <c r="AI272" s="104"/>
      <c r="AJ272" s="239"/>
      <c r="AK272" s="104"/>
      <c r="AL272" s="104"/>
      <c r="AM272" s="104"/>
      <c r="AN272" s="104"/>
      <c r="AO272" s="218"/>
      <c r="AP272" s="239"/>
      <c r="AQ272" s="239"/>
      <c r="AR272" s="131" t="s">
        <v>298</v>
      </c>
      <c r="AS272" s="115" t="s">
        <v>298</v>
      </c>
      <c r="AT272" s="115" t="s">
        <v>298</v>
      </c>
      <c r="AU272" s="241"/>
      <c r="AV272" s="104" t="s">
        <v>298</v>
      </c>
    </row>
    <row r="273" spans="2:48" ht="208.5" customHeight="1" x14ac:dyDescent="0.35">
      <c r="B273" s="434">
        <v>109</v>
      </c>
      <c r="C273" s="239" t="s">
        <v>991</v>
      </c>
      <c r="D273" s="244" t="s">
        <v>992</v>
      </c>
      <c r="E273" s="244" t="s">
        <v>1034</v>
      </c>
      <c r="F273" s="244" t="s">
        <v>109</v>
      </c>
      <c r="G273" s="297" t="s">
        <v>1035</v>
      </c>
      <c r="H273" s="297" t="s">
        <v>1036</v>
      </c>
      <c r="I273" s="241" t="s">
        <v>298</v>
      </c>
      <c r="J273" s="241" t="s">
        <v>298</v>
      </c>
      <c r="K273" s="241" t="s">
        <v>298</v>
      </c>
      <c r="L273" s="241" t="s">
        <v>298</v>
      </c>
      <c r="M273" s="231" t="s">
        <v>1037</v>
      </c>
      <c r="N273" s="231" t="s">
        <v>64</v>
      </c>
      <c r="O273" s="231" t="s">
        <v>237</v>
      </c>
      <c r="P273" s="239" t="s">
        <v>65</v>
      </c>
      <c r="Q273" s="239" t="s">
        <v>66</v>
      </c>
      <c r="R273" s="232">
        <v>2274</v>
      </c>
      <c r="S273" s="231" t="s">
        <v>398</v>
      </c>
      <c r="T273" s="239">
        <v>80</v>
      </c>
      <c r="U273" s="239" t="s">
        <v>69</v>
      </c>
      <c r="V273" s="239">
        <v>80</v>
      </c>
      <c r="W273" s="216" t="s">
        <v>70</v>
      </c>
      <c r="X273" s="119" t="s">
        <v>1038</v>
      </c>
      <c r="Y273" s="104" t="s">
        <v>185</v>
      </c>
      <c r="Z273" s="115" t="s">
        <v>94</v>
      </c>
      <c r="AA273" s="115" t="s">
        <v>73</v>
      </c>
      <c r="AB273" s="115" t="s">
        <v>158</v>
      </c>
      <c r="AC273" s="115" t="s">
        <v>75</v>
      </c>
      <c r="AD273" s="115" t="s">
        <v>116</v>
      </c>
      <c r="AE273" s="239">
        <v>33.6</v>
      </c>
      <c r="AF273" s="104">
        <v>15</v>
      </c>
      <c r="AG273" s="104">
        <v>15</v>
      </c>
      <c r="AH273" s="104">
        <v>24</v>
      </c>
      <c r="AI273" s="104">
        <v>56</v>
      </c>
      <c r="AJ273" s="239">
        <v>60</v>
      </c>
      <c r="AK273" s="104">
        <v>0</v>
      </c>
      <c r="AL273" s="104">
        <v>0</v>
      </c>
      <c r="AM273" s="104">
        <v>0</v>
      </c>
      <c r="AN273" s="104">
        <v>80</v>
      </c>
      <c r="AO273" s="216" t="s">
        <v>77</v>
      </c>
      <c r="AP273" s="231" t="s">
        <v>78</v>
      </c>
      <c r="AQ273" s="231" t="s">
        <v>998</v>
      </c>
      <c r="AR273" s="301" t="s">
        <v>1039</v>
      </c>
      <c r="AS273" s="240">
        <v>46055</v>
      </c>
      <c r="AT273" s="240">
        <v>46387</v>
      </c>
      <c r="AU273" s="415" t="s">
        <v>81</v>
      </c>
      <c r="AV273" s="415" t="s">
        <v>1000</v>
      </c>
    </row>
    <row r="274" spans="2:48" ht="208.5" customHeight="1" x14ac:dyDescent="0.35">
      <c r="B274" s="434"/>
      <c r="C274" s="239"/>
      <c r="D274" s="244"/>
      <c r="E274" s="244"/>
      <c r="F274" s="244"/>
      <c r="G274" s="297"/>
      <c r="H274" s="297"/>
      <c r="I274" s="241"/>
      <c r="J274" s="241"/>
      <c r="K274" s="241"/>
      <c r="L274" s="241"/>
      <c r="M274" s="231"/>
      <c r="N274" s="231"/>
      <c r="O274" s="231"/>
      <c r="P274" s="239"/>
      <c r="Q274" s="239"/>
      <c r="R274" s="232"/>
      <c r="S274" s="231"/>
      <c r="T274" s="239"/>
      <c r="U274" s="239"/>
      <c r="V274" s="239"/>
      <c r="W274" s="216"/>
      <c r="X274" s="119" t="s">
        <v>1040</v>
      </c>
      <c r="Y274" s="104" t="s">
        <v>44</v>
      </c>
      <c r="Z274" s="115" t="s">
        <v>84</v>
      </c>
      <c r="AA274" s="115" t="s">
        <v>73</v>
      </c>
      <c r="AB274" s="115" t="s">
        <v>74</v>
      </c>
      <c r="AC274" s="115" t="s">
        <v>75</v>
      </c>
      <c r="AD274" s="115" t="s">
        <v>76</v>
      </c>
      <c r="AE274" s="239"/>
      <c r="AF274" s="104">
        <v>0</v>
      </c>
      <c r="AG274" s="104">
        <v>0</v>
      </c>
      <c r="AH274" s="104">
        <v>0</v>
      </c>
      <c r="AI274" s="104">
        <v>56</v>
      </c>
      <c r="AJ274" s="239"/>
      <c r="AK274" s="104">
        <v>10</v>
      </c>
      <c r="AL274" s="104">
        <v>15</v>
      </c>
      <c r="AM274" s="104">
        <v>20</v>
      </c>
      <c r="AN274" s="104">
        <v>60</v>
      </c>
      <c r="AO274" s="216"/>
      <c r="AP274" s="231"/>
      <c r="AQ274" s="231"/>
      <c r="AR274" s="301"/>
      <c r="AS274" s="240"/>
      <c r="AT274" s="240"/>
      <c r="AU274" s="415"/>
      <c r="AV274" s="415"/>
    </row>
    <row r="275" spans="2:48" ht="208.5" customHeight="1" x14ac:dyDescent="0.35">
      <c r="B275" s="434"/>
      <c r="C275" s="239"/>
      <c r="D275" s="244"/>
      <c r="E275" s="244"/>
      <c r="F275" s="244"/>
      <c r="G275" s="297"/>
      <c r="H275" s="297"/>
      <c r="I275" s="241"/>
      <c r="J275" s="241"/>
      <c r="K275" s="241"/>
      <c r="L275" s="241"/>
      <c r="M275" s="231"/>
      <c r="N275" s="231"/>
      <c r="O275" s="231"/>
      <c r="P275" s="239"/>
      <c r="Q275" s="239"/>
      <c r="R275" s="232"/>
      <c r="S275" s="231"/>
      <c r="T275" s="239"/>
      <c r="U275" s="239"/>
      <c r="V275" s="239"/>
      <c r="W275" s="216"/>
      <c r="X275" s="119" t="s">
        <v>1041</v>
      </c>
      <c r="Y275" s="104" t="s">
        <v>185</v>
      </c>
      <c r="Z275" s="115" t="s">
        <v>72</v>
      </c>
      <c r="AA275" s="115" t="s">
        <v>73</v>
      </c>
      <c r="AB275" s="115" t="s">
        <v>74</v>
      </c>
      <c r="AC275" s="115" t="s">
        <v>75</v>
      </c>
      <c r="AD275" s="115" t="s">
        <v>76</v>
      </c>
      <c r="AE275" s="239"/>
      <c r="AF275" s="104">
        <v>25</v>
      </c>
      <c r="AG275" s="104">
        <v>15</v>
      </c>
      <c r="AH275" s="104">
        <v>22.4</v>
      </c>
      <c r="AI275" s="104">
        <v>33.6</v>
      </c>
      <c r="AJ275" s="239"/>
      <c r="AK275" s="104">
        <v>0</v>
      </c>
      <c r="AL275" s="104">
        <v>0</v>
      </c>
      <c r="AM275" s="104">
        <v>0</v>
      </c>
      <c r="AN275" s="104">
        <v>60</v>
      </c>
      <c r="AO275" s="216"/>
      <c r="AP275" s="231"/>
      <c r="AQ275" s="231"/>
      <c r="AR275" s="301"/>
      <c r="AS275" s="240"/>
      <c r="AT275" s="240"/>
      <c r="AU275" s="415"/>
      <c r="AV275" s="415"/>
    </row>
    <row r="276" spans="2:48" ht="208.5" customHeight="1" x14ac:dyDescent="0.35">
      <c r="B276" s="434">
        <v>110</v>
      </c>
      <c r="C276" s="239" t="s">
        <v>991</v>
      </c>
      <c r="D276" s="244" t="s">
        <v>992</v>
      </c>
      <c r="E276" s="217" t="s">
        <v>1042</v>
      </c>
      <c r="F276" s="244" t="s">
        <v>61</v>
      </c>
      <c r="G276" s="232" t="s">
        <v>1043</v>
      </c>
      <c r="H276" s="232" t="s">
        <v>1044</v>
      </c>
      <c r="I276" s="241" t="s">
        <v>298</v>
      </c>
      <c r="J276" s="241" t="s">
        <v>298</v>
      </c>
      <c r="K276" s="241" t="s">
        <v>298</v>
      </c>
      <c r="L276" s="241" t="s">
        <v>298</v>
      </c>
      <c r="M276" s="234" t="s">
        <v>1045</v>
      </c>
      <c r="N276" s="231" t="s">
        <v>64</v>
      </c>
      <c r="O276" s="231" t="s">
        <v>237</v>
      </c>
      <c r="P276" s="239" t="s">
        <v>65</v>
      </c>
      <c r="Q276" s="239" t="s">
        <v>112</v>
      </c>
      <c r="R276" s="244">
        <v>61590</v>
      </c>
      <c r="S276" s="239" t="s">
        <v>376</v>
      </c>
      <c r="T276" s="239">
        <v>100</v>
      </c>
      <c r="U276" s="239" t="s">
        <v>134</v>
      </c>
      <c r="V276" s="239">
        <v>100</v>
      </c>
      <c r="W276" s="218" t="s">
        <v>135</v>
      </c>
      <c r="X276" s="119" t="s">
        <v>1046</v>
      </c>
      <c r="Y276" s="104" t="s">
        <v>185</v>
      </c>
      <c r="Z276" s="104" t="s">
        <v>94</v>
      </c>
      <c r="AA276" s="104" t="s">
        <v>73</v>
      </c>
      <c r="AB276" s="104" t="s">
        <v>74</v>
      </c>
      <c r="AC276" s="104" t="s">
        <v>75</v>
      </c>
      <c r="AD276" s="104" t="s">
        <v>76</v>
      </c>
      <c r="AE276" s="239">
        <v>49</v>
      </c>
      <c r="AF276" s="104">
        <v>15</v>
      </c>
      <c r="AG276" s="104">
        <v>15</v>
      </c>
      <c r="AH276" s="104">
        <v>30</v>
      </c>
      <c r="AI276" s="104">
        <v>70</v>
      </c>
      <c r="AJ276" s="239">
        <v>100</v>
      </c>
      <c r="AK276" s="104">
        <v>0</v>
      </c>
      <c r="AL276" s="104">
        <v>0</v>
      </c>
      <c r="AM276" s="104">
        <v>0</v>
      </c>
      <c r="AN276" s="104">
        <v>100</v>
      </c>
      <c r="AO276" s="218" t="s">
        <v>135</v>
      </c>
      <c r="AP276" s="239" t="s">
        <v>78</v>
      </c>
      <c r="AQ276" s="239" t="s">
        <v>998</v>
      </c>
      <c r="AR276" s="97" t="s">
        <v>1047</v>
      </c>
      <c r="AS276" s="122">
        <v>46055</v>
      </c>
      <c r="AT276" s="122">
        <v>46387</v>
      </c>
      <c r="AU276" s="241" t="s">
        <v>81</v>
      </c>
      <c r="AV276" s="104" t="s">
        <v>1000</v>
      </c>
    </row>
    <row r="277" spans="2:48" ht="208.5" customHeight="1" x14ac:dyDescent="0.35">
      <c r="B277" s="434"/>
      <c r="C277" s="239"/>
      <c r="D277" s="244"/>
      <c r="E277" s="217"/>
      <c r="F277" s="244"/>
      <c r="G277" s="232"/>
      <c r="H277" s="232"/>
      <c r="I277" s="241"/>
      <c r="J277" s="241"/>
      <c r="K277" s="241"/>
      <c r="L277" s="241"/>
      <c r="M277" s="234"/>
      <c r="N277" s="231"/>
      <c r="O277" s="231"/>
      <c r="P277" s="239"/>
      <c r="Q277" s="239"/>
      <c r="R277" s="244"/>
      <c r="S277" s="239"/>
      <c r="T277" s="239"/>
      <c r="U277" s="239"/>
      <c r="V277" s="239"/>
      <c r="W277" s="218"/>
      <c r="X277" s="119" t="s">
        <v>1048</v>
      </c>
      <c r="Y277" s="104" t="s">
        <v>185</v>
      </c>
      <c r="Z277" s="104" t="s">
        <v>94</v>
      </c>
      <c r="AA277" s="104" t="s">
        <v>73</v>
      </c>
      <c r="AB277" s="104" t="s">
        <v>74</v>
      </c>
      <c r="AC277" s="104" t="s">
        <v>75</v>
      </c>
      <c r="AD277" s="104" t="s">
        <v>76</v>
      </c>
      <c r="AE277" s="239"/>
      <c r="AF277" s="104">
        <v>15</v>
      </c>
      <c r="AG277" s="104">
        <v>15</v>
      </c>
      <c r="AH277" s="104">
        <v>21</v>
      </c>
      <c r="AI277" s="104">
        <v>49</v>
      </c>
      <c r="AJ277" s="239"/>
      <c r="AK277" s="104">
        <v>0</v>
      </c>
      <c r="AL277" s="104">
        <v>0</v>
      </c>
      <c r="AM277" s="104">
        <v>0</v>
      </c>
      <c r="AN277" s="104">
        <v>100</v>
      </c>
      <c r="AO277" s="218"/>
      <c r="AP277" s="239"/>
      <c r="AQ277" s="239"/>
      <c r="AR277" s="112" t="s">
        <v>1049</v>
      </c>
      <c r="AS277" s="122">
        <v>46055</v>
      </c>
      <c r="AT277" s="122">
        <v>46387</v>
      </c>
      <c r="AU277" s="241"/>
      <c r="AV277" s="104" t="s">
        <v>1000</v>
      </c>
    </row>
    <row r="278" spans="2:48" ht="208.5" customHeight="1" x14ac:dyDescent="0.35">
      <c r="B278" s="434"/>
      <c r="C278" s="239"/>
      <c r="D278" s="244"/>
      <c r="E278" s="217"/>
      <c r="F278" s="244"/>
      <c r="G278" s="232"/>
      <c r="H278" s="232"/>
      <c r="I278" s="241"/>
      <c r="J278" s="241"/>
      <c r="K278" s="241"/>
      <c r="L278" s="241"/>
      <c r="M278" s="234"/>
      <c r="N278" s="231"/>
      <c r="O278" s="231"/>
      <c r="P278" s="239"/>
      <c r="Q278" s="239"/>
      <c r="R278" s="244"/>
      <c r="S278" s="239"/>
      <c r="T278" s="239"/>
      <c r="U278" s="239"/>
      <c r="V278" s="239"/>
      <c r="W278" s="218"/>
      <c r="X278" s="119" t="s">
        <v>298</v>
      </c>
      <c r="Y278" s="103" t="s">
        <v>298</v>
      </c>
      <c r="Z278" s="103" t="s">
        <v>298</v>
      </c>
      <c r="AA278" s="103" t="s">
        <v>298</v>
      </c>
      <c r="AB278" s="103" t="s">
        <v>298</v>
      </c>
      <c r="AC278" s="103" t="s">
        <v>298</v>
      </c>
      <c r="AD278" s="103" t="s">
        <v>298</v>
      </c>
      <c r="AE278" s="239"/>
      <c r="AF278" s="104">
        <v>0</v>
      </c>
      <c r="AG278" s="104">
        <v>0</v>
      </c>
      <c r="AH278" s="104">
        <v>0</v>
      </c>
      <c r="AI278" s="104">
        <v>49</v>
      </c>
      <c r="AJ278" s="239"/>
      <c r="AK278" s="104">
        <v>0</v>
      </c>
      <c r="AL278" s="104">
        <v>0</v>
      </c>
      <c r="AM278" s="104">
        <v>0</v>
      </c>
      <c r="AN278" s="104">
        <v>100</v>
      </c>
      <c r="AO278" s="218"/>
      <c r="AP278" s="239"/>
      <c r="AQ278" s="239"/>
      <c r="AR278" s="112" t="s">
        <v>1050</v>
      </c>
      <c r="AS278" s="122">
        <v>46055</v>
      </c>
      <c r="AT278" s="122">
        <v>46387</v>
      </c>
      <c r="AU278" s="241"/>
      <c r="AV278" s="104" t="s">
        <v>1000</v>
      </c>
    </row>
    <row r="279" spans="2:48" ht="208.5" customHeight="1" x14ac:dyDescent="0.35">
      <c r="B279" s="434">
        <v>111</v>
      </c>
      <c r="C279" s="239" t="s">
        <v>991</v>
      </c>
      <c r="D279" s="244" t="s">
        <v>992</v>
      </c>
      <c r="E279" s="244" t="s">
        <v>1051</v>
      </c>
      <c r="F279" s="244" t="s">
        <v>109</v>
      </c>
      <c r="G279" s="244" t="s">
        <v>1052</v>
      </c>
      <c r="H279" s="244" t="s">
        <v>1053</v>
      </c>
      <c r="I279" s="241" t="s">
        <v>298</v>
      </c>
      <c r="J279" s="241" t="s">
        <v>298</v>
      </c>
      <c r="K279" s="241" t="s">
        <v>298</v>
      </c>
      <c r="L279" s="241" t="s">
        <v>298</v>
      </c>
      <c r="M279" s="231" t="s">
        <v>1054</v>
      </c>
      <c r="N279" s="231" t="s">
        <v>64</v>
      </c>
      <c r="O279" s="231" t="s">
        <v>237</v>
      </c>
      <c r="P279" s="239" t="s">
        <v>65</v>
      </c>
      <c r="Q279" s="239" t="s">
        <v>112</v>
      </c>
      <c r="R279" s="423">
        <v>335550</v>
      </c>
      <c r="S279" s="239" t="s">
        <v>376</v>
      </c>
      <c r="T279" s="239">
        <v>100</v>
      </c>
      <c r="U279" s="239" t="s">
        <v>69</v>
      </c>
      <c r="V279" s="239">
        <v>80</v>
      </c>
      <c r="W279" s="216" t="s">
        <v>70</v>
      </c>
      <c r="X279" s="119" t="s">
        <v>1055</v>
      </c>
      <c r="Y279" s="104" t="s">
        <v>185</v>
      </c>
      <c r="Z279" s="115" t="s">
        <v>94</v>
      </c>
      <c r="AA279" s="115" t="s">
        <v>73</v>
      </c>
      <c r="AB279" s="115" t="s">
        <v>74</v>
      </c>
      <c r="AC279" s="115" t="s">
        <v>75</v>
      </c>
      <c r="AD279" s="115" t="s">
        <v>76</v>
      </c>
      <c r="AE279" s="239">
        <v>49</v>
      </c>
      <c r="AF279" s="104">
        <v>15</v>
      </c>
      <c r="AG279" s="104">
        <v>15</v>
      </c>
      <c r="AH279" s="104">
        <v>30</v>
      </c>
      <c r="AI279" s="104">
        <v>70</v>
      </c>
      <c r="AJ279" s="239">
        <v>60</v>
      </c>
      <c r="AK279" s="104">
        <v>0</v>
      </c>
      <c r="AL279" s="104">
        <v>0</v>
      </c>
      <c r="AM279" s="104">
        <v>0</v>
      </c>
      <c r="AN279" s="104">
        <v>80</v>
      </c>
      <c r="AO279" s="216" t="s">
        <v>77</v>
      </c>
      <c r="AP279" s="239" t="s">
        <v>78</v>
      </c>
      <c r="AQ279" s="239" t="s">
        <v>998</v>
      </c>
      <c r="AR279" s="227" t="s">
        <v>1056</v>
      </c>
      <c r="AS279" s="240">
        <v>46054</v>
      </c>
      <c r="AT279" s="240">
        <v>46357</v>
      </c>
      <c r="AU279" s="239" t="s">
        <v>187</v>
      </c>
      <c r="AV279" s="239" t="s">
        <v>1000</v>
      </c>
    </row>
    <row r="280" spans="2:48" ht="208.5" customHeight="1" x14ac:dyDescent="0.35">
      <c r="B280" s="434"/>
      <c r="C280" s="239"/>
      <c r="D280" s="244"/>
      <c r="E280" s="244"/>
      <c r="F280" s="244"/>
      <c r="G280" s="244"/>
      <c r="H280" s="244"/>
      <c r="I280" s="241"/>
      <c r="J280" s="241"/>
      <c r="K280" s="241"/>
      <c r="L280" s="241"/>
      <c r="M280" s="231"/>
      <c r="N280" s="231"/>
      <c r="O280" s="231"/>
      <c r="P280" s="239"/>
      <c r="Q280" s="239"/>
      <c r="R280" s="244"/>
      <c r="S280" s="239"/>
      <c r="T280" s="239"/>
      <c r="U280" s="239"/>
      <c r="V280" s="239"/>
      <c r="W280" s="216"/>
      <c r="X280" s="119" t="s">
        <v>1057</v>
      </c>
      <c r="Y280" s="104" t="s">
        <v>185</v>
      </c>
      <c r="Z280" s="115" t="s">
        <v>94</v>
      </c>
      <c r="AA280" s="115" t="s">
        <v>73</v>
      </c>
      <c r="AB280" s="115" t="s">
        <v>74</v>
      </c>
      <c r="AC280" s="115" t="s">
        <v>75</v>
      </c>
      <c r="AD280" s="115" t="s">
        <v>76</v>
      </c>
      <c r="AE280" s="239"/>
      <c r="AF280" s="104">
        <v>15</v>
      </c>
      <c r="AG280" s="104">
        <v>15</v>
      </c>
      <c r="AH280" s="104">
        <v>21</v>
      </c>
      <c r="AI280" s="104">
        <v>49</v>
      </c>
      <c r="AJ280" s="239"/>
      <c r="AK280" s="104">
        <v>0</v>
      </c>
      <c r="AL280" s="104">
        <v>0</v>
      </c>
      <c r="AM280" s="104">
        <v>0</v>
      </c>
      <c r="AN280" s="104">
        <v>80</v>
      </c>
      <c r="AO280" s="216"/>
      <c r="AP280" s="239"/>
      <c r="AQ280" s="239"/>
      <c r="AR280" s="227"/>
      <c r="AS280" s="240"/>
      <c r="AT280" s="240"/>
      <c r="AU280" s="239"/>
      <c r="AV280" s="239"/>
    </row>
    <row r="281" spans="2:48" ht="208.5" customHeight="1" x14ac:dyDescent="0.35">
      <c r="B281" s="434"/>
      <c r="C281" s="239"/>
      <c r="D281" s="244"/>
      <c r="E281" s="244"/>
      <c r="F281" s="244"/>
      <c r="G281" s="244"/>
      <c r="H281" s="244"/>
      <c r="I281" s="241"/>
      <c r="J281" s="241"/>
      <c r="K281" s="241"/>
      <c r="L281" s="241"/>
      <c r="M281" s="231"/>
      <c r="N281" s="231"/>
      <c r="O281" s="231"/>
      <c r="P281" s="239"/>
      <c r="Q281" s="239"/>
      <c r="R281" s="244"/>
      <c r="S281" s="239"/>
      <c r="T281" s="239"/>
      <c r="U281" s="239"/>
      <c r="V281" s="239"/>
      <c r="W281" s="216"/>
      <c r="X281" s="119" t="s">
        <v>1058</v>
      </c>
      <c r="Y281" s="104" t="s">
        <v>44</v>
      </c>
      <c r="Z281" s="115" t="s">
        <v>84</v>
      </c>
      <c r="AA281" s="115" t="s">
        <v>73</v>
      </c>
      <c r="AB281" s="115" t="s">
        <v>158</v>
      </c>
      <c r="AC281" s="115" t="s">
        <v>75</v>
      </c>
      <c r="AD281" s="115" t="s">
        <v>116</v>
      </c>
      <c r="AE281" s="239"/>
      <c r="AF281" s="104">
        <v>0</v>
      </c>
      <c r="AG281" s="104">
        <v>0</v>
      </c>
      <c r="AH281" s="104">
        <v>0</v>
      </c>
      <c r="AI281" s="104">
        <v>49</v>
      </c>
      <c r="AJ281" s="239"/>
      <c r="AK281" s="104">
        <v>10</v>
      </c>
      <c r="AL281" s="104">
        <v>15</v>
      </c>
      <c r="AM281" s="104">
        <v>20</v>
      </c>
      <c r="AN281" s="104">
        <v>60</v>
      </c>
      <c r="AO281" s="216"/>
      <c r="AP281" s="239"/>
      <c r="AQ281" s="239"/>
      <c r="AR281" s="227"/>
      <c r="AS281" s="240"/>
      <c r="AT281" s="240"/>
      <c r="AU281" s="239"/>
      <c r="AV281" s="239"/>
    </row>
    <row r="282" spans="2:48" ht="208.5" customHeight="1" x14ac:dyDescent="0.35">
      <c r="B282" s="434">
        <v>112</v>
      </c>
      <c r="C282" s="239" t="s">
        <v>991</v>
      </c>
      <c r="D282" s="244" t="s">
        <v>992</v>
      </c>
      <c r="E282" s="244" t="s">
        <v>1059</v>
      </c>
      <c r="F282" s="244" t="s">
        <v>109</v>
      </c>
      <c r="G282" s="244" t="s">
        <v>1060</v>
      </c>
      <c r="H282" s="244" t="s">
        <v>1061</v>
      </c>
      <c r="I282" s="241" t="s">
        <v>298</v>
      </c>
      <c r="J282" s="241" t="s">
        <v>298</v>
      </c>
      <c r="K282" s="241" t="s">
        <v>298</v>
      </c>
      <c r="L282" s="241" t="s">
        <v>298</v>
      </c>
      <c r="M282" s="231" t="s">
        <v>1062</v>
      </c>
      <c r="N282" s="231" t="s">
        <v>64</v>
      </c>
      <c r="O282" s="231" t="s">
        <v>237</v>
      </c>
      <c r="P282" s="239" t="s">
        <v>90</v>
      </c>
      <c r="Q282" s="239" t="s">
        <v>66</v>
      </c>
      <c r="R282" s="244">
        <v>257</v>
      </c>
      <c r="S282" s="239" t="s">
        <v>113</v>
      </c>
      <c r="T282" s="239">
        <v>40</v>
      </c>
      <c r="U282" s="239" t="s">
        <v>77</v>
      </c>
      <c r="V282" s="239">
        <v>60</v>
      </c>
      <c r="W282" s="346" t="s">
        <v>77</v>
      </c>
      <c r="X282" s="119" t="s">
        <v>1063</v>
      </c>
      <c r="Y282" s="104" t="s">
        <v>44</v>
      </c>
      <c r="Z282" s="104" t="s">
        <v>84</v>
      </c>
      <c r="AA282" s="104" t="s">
        <v>73</v>
      </c>
      <c r="AB282" s="104" t="s">
        <v>74</v>
      </c>
      <c r="AC282" s="104" t="s">
        <v>75</v>
      </c>
      <c r="AD282" s="104" t="s">
        <v>76</v>
      </c>
      <c r="AE282" s="239">
        <v>28</v>
      </c>
      <c r="AF282" s="104">
        <v>0</v>
      </c>
      <c r="AG282" s="104">
        <v>0</v>
      </c>
      <c r="AH282" s="104">
        <v>0</v>
      </c>
      <c r="AI282" s="104">
        <v>40</v>
      </c>
      <c r="AJ282" s="239">
        <v>45</v>
      </c>
      <c r="AK282" s="104">
        <v>10</v>
      </c>
      <c r="AL282" s="104">
        <v>15</v>
      </c>
      <c r="AM282" s="104">
        <v>15</v>
      </c>
      <c r="AN282" s="104">
        <v>45</v>
      </c>
      <c r="AO282" s="216" t="s">
        <v>163</v>
      </c>
      <c r="AP282" s="344" t="s">
        <v>166</v>
      </c>
      <c r="AQ282" s="344" t="s">
        <v>489</v>
      </c>
      <c r="AR282" s="247" t="s">
        <v>298</v>
      </c>
      <c r="AS282" s="241" t="s">
        <v>298</v>
      </c>
      <c r="AT282" s="241" t="s">
        <v>298</v>
      </c>
      <c r="AU282" s="241" t="s">
        <v>298</v>
      </c>
      <c r="AV282" s="241" t="s">
        <v>298</v>
      </c>
    </row>
    <row r="283" spans="2:48" ht="208.5" customHeight="1" x14ac:dyDescent="0.35">
      <c r="B283" s="434"/>
      <c r="C283" s="239"/>
      <c r="D283" s="244"/>
      <c r="E283" s="244"/>
      <c r="F283" s="244"/>
      <c r="G283" s="244"/>
      <c r="H283" s="244"/>
      <c r="I283" s="241"/>
      <c r="J283" s="241"/>
      <c r="K283" s="241"/>
      <c r="L283" s="241"/>
      <c r="M283" s="231"/>
      <c r="N283" s="231"/>
      <c r="O283" s="231"/>
      <c r="P283" s="239"/>
      <c r="Q283" s="239"/>
      <c r="R283" s="244"/>
      <c r="S283" s="239"/>
      <c r="T283" s="239"/>
      <c r="U283" s="239"/>
      <c r="V283" s="239"/>
      <c r="W283" s="346"/>
      <c r="X283" s="119" t="s">
        <v>1064</v>
      </c>
      <c r="Y283" s="104" t="s">
        <v>185</v>
      </c>
      <c r="Z283" s="104" t="s">
        <v>94</v>
      </c>
      <c r="AA283" s="104" t="s">
        <v>73</v>
      </c>
      <c r="AB283" s="104" t="s">
        <v>74</v>
      </c>
      <c r="AC283" s="104" t="s">
        <v>75</v>
      </c>
      <c r="AD283" s="104" t="s">
        <v>76</v>
      </c>
      <c r="AE283" s="239"/>
      <c r="AF283" s="104">
        <v>15</v>
      </c>
      <c r="AG283" s="104">
        <v>15</v>
      </c>
      <c r="AH283" s="104">
        <v>12</v>
      </c>
      <c r="AI283" s="104">
        <v>28</v>
      </c>
      <c r="AJ283" s="239"/>
      <c r="AK283" s="104">
        <v>0</v>
      </c>
      <c r="AL283" s="104">
        <v>0</v>
      </c>
      <c r="AM283" s="104">
        <v>0</v>
      </c>
      <c r="AN283" s="104">
        <v>45</v>
      </c>
      <c r="AO283" s="216"/>
      <c r="AP283" s="344"/>
      <c r="AQ283" s="344"/>
      <c r="AR283" s="247"/>
      <c r="AS283" s="241"/>
      <c r="AT283" s="241"/>
      <c r="AU283" s="241"/>
      <c r="AV283" s="241"/>
    </row>
    <row r="284" spans="2:48" ht="208.5" customHeight="1" x14ac:dyDescent="0.35">
      <c r="B284" s="434">
        <v>113</v>
      </c>
      <c r="C284" s="239" t="s">
        <v>991</v>
      </c>
      <c r="D284" s="244" t="s">
        <v>992</v>
      </c>
      <c r="E284" s="244" t="s">
        <v>1065</v>
      </c>
      <c r="F284" s="244" t="s">
        <v>61</v>
      </c>
      <c r="G284" s="233" t="s">
        <v>1066</v>
      </c>
      <c r="H284" s="233" t="s">
        <v>1067</v>
      </c>
      <c r="I284" s="241" t="s">
        <v>298</v>
      </c>
      <c r="J284" s="241" t="s">
        <v>298</v>
      </c>
      <c r="K284" s="241" t="s">
        <v>298</v>
      </c>
      <c r="L284" s="241" t="s">
        <v>298</v>
      </c>
      <c r="M284" s="231" t="s">
        <v>1068</v>
      </c>
      <c r="N284" s="231" t="s">
        <v>64</v>
      </c>
      <c r="O284" s="231" t="s">
        <v>237</v>
      </c>
      <c r="P284" s="234" t="s">
        <v>90</v>
      </c>
      <c r="Q284" s="234" t="s">
        <v>1069</v>
      </c>
      <c r="R284" s="232">
        <v>9736</v>
      </c>
      <c r="S284" s="239" t="s">
        <v>376</v>
      </c>
      <c r="T284" s="239">
        <v>100</v>
      </c>
      <c r="U284" s="239" t="s">
        <v>134</v>
      </c>
      <c r="V284" s="239">
        <v>100</v>
      </c>
      <c r="W284" s="218" t="s">
        <v>135</v>
      </c>
      <c r="X284" s="119" t="s">
        <v>1070</v>
      </c>
      <c r="Y284" s="104" t="s">
        <v>185</v>
      </c>
      <c r="Z284" s="104" t="s">
        <v>94</v>
      </c>
      <c r="AA284" s="115" t="s">
        <v>73</v>
      </c>
      <c r="AB284" s="104" t="s">
        <v>74</v>
      </c>
      <c r="AC284" s="115" t="s">
        <v>75</v>
      </c>
      <c r="AD284" s="115" t="s">
        <v>76</v>
      </c>
      <c r="AE284" s="239">
        <v>49</v>
      </c>
      <c r="AF284" s="104">
        <v>15</v>
      </c>
      <c r="AG284" s="104">
        <v>15</v>
      </c>
      <c r="AH284" s="104">
        <v>30</v>
      </c>
      <c r="AI284" s="104">
        <v>70</v>
      </c>
      <c r="AJ284" s="239">
        <v>100</v>
      </c>
      <c r="AK284" s="104">
        <v>0</v>
      </c>
      <c r="AL284" s="104">
        <v>0</v>
      </c>
      <c r="AM284" s="104">
        <v>0</v>
      </c>
      <c r="AN284" s="104">
        <v>100</v>
      </c>
      <c r="AO284" s="218" t="s">
        <v>135</v>
      </c>
      <c r="AP284" s="239" t="s">
        <v>78</v>
      </c>
      <c r="AQ284" s="239" t="s">
        <v>998</v>
      </c>
      <c r="AR284" s="247" t="s">
        <v>1071</v>
      </c>
      <c r="AS284" s="240">
        <v>46054</v>
      </c>
      <c r="AT284" s="240">
        <v>46387</v>
      </c>
      <c r="AU284" s="241" t="s">
        <v>81</v>
      </c>
      <c r="AV284" s="239" t="s">
        <v>1000</v>
      </c>
    </row>
    <row r="285" spans="2:48" ht="208.5" customHeight="1" x14ac:dyDescent="0.35">
      <c r="B285" s="434"/>
      <c r="C285" s="239"/>
      <c r="D285" s="244"/>
      <c r="E285" s="244"/>
      <c r="F285" s="244"/>
      <c r="G285" s="233"/>
      <c r="H285" s="233"/>
      <c r="I285" s="241"/>
      <c r="J285" s="241"/>
      <c r="K285" s="241"/>
      <c r="L285" s="241"/>
      <c r="M285" s="231"/>
      <c r="N285" s="231"/>
      <c r="O285" s="231"/>
      <c r="P285" s="234"/>
      <c r="Q285" s="234"/>
      <c r="R285" s="232"/>
      <c r="S285" s="239"/>
      <c r="T285" s="239"/>
      <c r="U285" s="239"/>
      <c r="V285" s="239"/>
      <c r="W285" s="218"/>
      <c r="X285" s="119" t="s">
        <v>1072</v>
      </c>
      <c r="Y285" s="104" t="s">
        <v>185</v>
      </c>
      <c r="Z285" s="103" t="s">
        <v>72</v>
      </c>
      <c r="AA285" s="103" t="s">
        <v>73</v>
      </c>
      <c r="AB285" s="103" t="s">
        <v>74</v>
      </c>
      <c r="AC285" s="103" t="s">
        <v>75</v>
      </c>
      <c r="AD285" s="103" t="s">
        <v>116</v>
      </c>
      <c r="AE285" s="239"/>
      <c r="AF285" s="104" t="s">
        <v>298</v>
      </c>
      <c r="AG285" s="104" t="s">
        <v>298</v>
      </c>
      <c r="AH285" s="104" t="s">
        <v>298</v>
      </c>
      <c r="AI285" s="104" t="s">
        <v>298</v>
      </c>
      <c r="AJ285" s="239"/>
      <c r="AK285" s="104" t="s">
        <v>298</v>
      </c>
      <c r="AL285" s="104" t="s">
        <v>298</v>
      </c>
      <c r="AM285" s="104" t="s">
        <v>298</v>
      </c>
      <c r="AN285" s="104" t="s">
        <v>298</v>
      </c>
      <c r="AO285" s="218"/>
      <c r="AP285" s="239"/>
      <c r="AQ285" s="239"/>
      <c r="AR285" s="247"/>
      <c r="AS285" s="241"/>
      <c r="AT285" s="241"/>
      <c r="AU285" s="241"/>
      <c r="AV285" s="239"/>
    </row>
    <row r="286" spans="2:48" ht="208.5" customHeight="1" x14ac:dyDescent="0.35">
      <c r="B286" s="434"/>
      <c r="C286" s="239"/>
      <c r="D286" s="244"/>
      <c r="E286" s="244"/>
      <c r="F286" s="244"/>
      <c r="G286" s="233"/>
      <c r="H286" s="233"/>
      <c r="I286" s="241"/>
      <c r="J286" s="241"/>
      <c r="K286" s="241"/>
      <c r="L286" s="241"/>
      <c r="M286" s="231"/>
      <c r="N286" s="231"/>
      <c r="O286" s="231"/>
      <c r="P286" s="234"/>
      <c r="Q286" s="234"/>
      <c r="R286" s="232"/>
      <c r="S286" s="239"/>
      <c r="T286" s="239"/>
      <c r="U286" s="239"/>
      <c r="V286" s="239"/>
      <c r="W286" s="218"/>
      <c r="X286" s="119" t="s">
        <v>1073</v>
      </c>
      <c r="Y286" s="104" t="s">
        <v>44</v>
      </c>
      <c r="Z286" s="127" t="s">
        <v>84</v>
      </c>
      <c r="AA286" s="103" t="s">
        <v>73</v>
      </c>
      <c r="AB286" s="103" t="s">
        <v>158</v>
      </c>
      <c r="AC286" s="103" t="s">
        <v>75</v>
      </c>
      <c r="AD286" s="103" t="s">
        <v>116</v>
      </c>
      <c r="AE286" s="239"/>
      <c r="AF286" s="104" t="s">
        <v>298</v>
      </c>
      <c r="AG286" s="104" t="s">
        <v>298</v>
      </c>
      <c r="AH286" s="104" t="s">
        <v>298</v>
      </c>
      <c r="AI286" s="104" t="s">
        <v>298</v>
      </c>
      <c r="AJ286" s="239"/>
      <c r="AK286" s="104" t="s">
        <v>298</v>
      </c>
      <c r="AL286" s="104" t="s">
        <v>298</v>
      </c>
      <c r="AM286" s="104" t="s">
        <v>298</v>
      </c>
      <c r="AN286" s="104" t="s">
        <v>298</v>
      </c>
      <c r="AO286" s="218"/>
      <c r="AP286" s="239"/>
      <c r="AQ286" s="239"/>
      <c r="AR286" s="247"/>
      <c r="AS286" s="241"/>
      <c r="AT286" s="241"/>
      <c r="AU286" s="241"/>
      <c r="AV286" s="239"/>
    </row>
    <row r="287" spans="2:48" ht="208.5" customHeight="1" x14ac:dyDescent="0.35">
      <c r="B287" s="434"/>
      <c r="C287" s="239"/>
      <c r="D287" s="244"/>
      <c r="E287" s="244"/>
      <c r="F287" s="244"/>
      <c r="G287" s="233"/>
      <c r="H287" s="233"/>
      <c r="I287" s="241"/>
      <c r="J287" s="241"/>
      <c r="K287" s="241"/>
      <c r="L287" s="241"/>
      <c r="M287" s="231"/>
      <c r="N287" s="231"/>
      <c r="O287" s="231"/>
      <c r="P287" s="234"/>
      <c r="Q287" s="234"/>
      <c r="R287" s="232"/>
      <c r="S287" s="239"/>
      <c r="T287" s="239"/>
      <c r="U287" s="239"/>
      <c r="V287" s="239"/>
      <c r="W287" s="218"/>
      <c r="X287" s="119" t="s">
        <v>1074</v>
      </c>
      <c r="Y287" s="104" t="s">
        <v>185</v>
      </c>
      <c r="Z287" s="115" t="s">
        <v>94</v>
      </c>
      <c r="AA287" s="115" t="s">
        <v>73</v>
      </c>
      <c r="AB287" s="115" t="s">
        <v>74</v>
      </c>
      <c r="AC287" s="115" t="s">
        <v>75</v>
      </c>
      <c r="AD287" s="115" t="s">
        <v>76</v>
      </c>
      <c r="AE287" s="239"/>
      <c r="AF287" s="104">
        <v>15</v>
      </c>
      <c r="AG287" s="104">
        <v>15</v>
      </c>
      <c r="AH287" s="104">
        <v>21</v>
      </c>
      <c r="AI287" s="104">
        <v>49</v>
      </c>
      <c r="AJ287" s="239"/>
      <c r="AK287" s="104">
        <v>0</v>
      </c>
      <c r="AL287" s="104">
        <v>0</v>
      </c>
      <c r="AM287" s="104">
        <v>0</v>
      </c>
      <c r="AN287" s="104">
        <v>100</v>
      </c>
      <c r="AO287" s="218"/>
      <c r="AP287" s="239"/>
      <c r="AQ287" s="239"/>
      <c r="AR287" s="247"/>
      <c r="AS287" s="241"/>
      <c r="AT287" s="241"/>
      <c r="AU287" s="241"/>
      <c r="AV287" s="239"/>
    </row>
    <row r="288" spans="2:48" ht="208.5" customHeight="1" x14ac:dyDescent="0.35">
      <c r="B288" s="434">
        <v>114</v>
      </c>
      <c r="C288" s="239" t="s">
        <v>991</v>
      </c>
      <c r="D288" s="244" t="s">
        <v>992</v>
      </c>
      <c r="E288" s="244" t="s">
        <v>1075</v>
      </c>
      <c r="F288" s="233" t="s">
        <v>298</v>
      </c>
      <c r="G288" s="233" t="s">
        <v>298</v>
      </c>
      <c r="H288" s="233" t="s">
        <v>298</v>
      </c>
      <c r="I288" s="241" t="s">
        <v>298</v>
      </c>
      <c r="J288" s="241" t="s">
        <v>298</v>
      </c>
      <c r="K288" s="241" t="s">
        <v>298</v>
      </c>
      <c r="L288" s="241" t="s">
        <v>298</v>
      </c>
      <c r="M288" s="231" t="s">
        <v>1076</v>
      </c>
      <c r="N288" s="231" t="s">
        <v>89</v>
      </c>
      <c r="O288" s="231" t="s">
        <v>237</v>
      </c>
      <c r="P288" s="239" t="s">
        <v>90</v>
      </c>
      <c r="Q288" s="239" t="s">
        <v>91</v>
      </c>
      <c r="R288" s="232">
        <v>98626</v>
      </c>
      <c r="S288" s="239" t="s">
        <v>376</v>
      </c>
      <c r="T288" s="239">
        <v>100</v>
      </c>
      <c r="U288" s="239" t="s">
        <v>134</v>
      </c>
      <c r="V288" s="239">
        <v>100</v>
      </c>
      <c r="W288" s="218" t="s">
        <v>135</v>
      </c>
      <c r="X288" s="119" t="s">
        <v>1077</v>
      </c>
      <c r="Y288" s="104" t="s">
        <v>185</v>
      </c>
      <c r="Z288" s="104" t="s">
        <v>72</v>
      </c>
      <c r="AA288" s="104" t="s">
        <v>73</v>
      </c>
      <c r="AB288" s="104" t="s">
        <v>74</v>
      </c>
      <c r="AC288" s="104" t="s">
        <v>75</v>
      </c>
      <c r="AD288" s="104" t="s">
        <v>116</v>
      </c>
      <c r="AE288" s="239">
        <v>29.4</v>
      </c>
      <c r="AF288" s="104">
        <v>25</v>
      </c>
      <c r="AG288" s="104">
        <v>15</v>
      </c>
      <c r="AH288" s="104">
        <v>40</v>
      </c>
      <c r="AI288" s="104">
        <v>60</v>
      </c>
      <c r="AJ288" s="239">
        <v>63.8</v>
      </c>
      <c r="AK288" s="104">
        <v>0</v>
      </c>
      <c r="AL288" s="104">
        <v>0</v>
      </c>
      <c r="AM288" s="104">
        <v>0</v>
      </c>
      <c r="AN288" s="104">
        <v>100</v>
      </c>
      <c r="AO288" s="218" t="s">
        <v>70</v>
      </c>
      <c r="AP288" s="239" t="s">
        <v>78</v>
      </c>
      <c r="AQ288" s="239" t="s">
        <v>750</v>
      </c>
      <c r="AR288" s="247" t="s">
        <v>1078</v>
      </c>
      <c r="AS288" s="240">
        <v>46054</v>
      </c>
      <c r="AT288" s="240">
        <v>46387</v>
      </c>
      <c r="AU288" s="239" t="s">
        <v>139</v>
      </c>
      <c r="AV288" s="239" t="s">
        <v>1079</v>
      </c>
    </row>
    <row r="289" spans="2:48" ht="208.5" customHeight="1" x14ac:dyDescent="0.35">
      <c r="B289" s="434"/>
      <c r="C289" s="239"/>
      <c r="D289" s="244"/>
      <c r="E289" s="244"/>
      <c r="F289" s="233"/>
      <c r="G289" s="233"/>
      <c r="H289" s="233"/>
      <c r="I289" s="241"/>
      <c r="J289" s="241"/>
      <c r="K289" s="241"/>
      <c r="L289" s="241"/>
      <c r="M289" s="231"/>
      <c r="N289" s="231"/>
      <c r="O289" s="231"/>
      <c r="P289" s="239"/>
      <c r="Q289" s="239"/>
      <c r="R289" s="232"/>
      <c r="S289" s="239"/>
      <c r="T289" s="239"/>
      <c r="U289" s="239"/>
      <c r="V289" s="239"/>
      <c r="W289" s="218"/>
      <c r="X289" s="119" t="s">
        <v>1080</v>
      </c>
      <c r="Y289" s="104" t="s">
        <v>298</v>
      </c>
      <c r="Z289" s="104" t="s">
        <v>94</v>
      </c>
      <c r="AA289" s="104" t="s">
        <v>73</v>
      </c>
      <c r="AB289" s="104" t="s">
        <v>158</v>
      </c>
      <c r="AC289" s="104" t="s">
        <v>75</v>
      </c>
      <c r="AD289" s="104" t="s">
        <v>116</v>
      </c>
      <c r="AE289" s="239"/>
      <c r="AF289" s="104">
        <v>15</v>
      </c>
      <c r="AG289" s="104">
        <v>15</v>
      </c>
      <c r="AH289" s="104">
        <v>18</v>
      </c>
      <c r="AI289" s="104">
        <v>42</v>
      </c>
      <c r="AJ289" s="239"/>
      <c r="AK289" s="104">
        <v>0</v>
      </c>
      <c r="AL289" s="104">
        <v>15</v>
      </c>
      <c r="AM289" s="104">
        <v>15</v>
      </c>
      <c r="AN289" s="104">
        <v>85</v>
      </c>
      <c r="AO289" s="218"/>
      <c r="AP289" s="239"/>
      <c r="AQ289" s="239"/>
      <c r="AR289" s="247"/>
      <c r="AS289" s="241"/>
      <c r="AT289" s="241"/>
      <c r="AU289" s="239"/>
      <c r="AV289" s="239"/>
    </row>
    <row r="290" spans="2:48" ht="208.5" customHeight="1" x14ac:dyDescent="0.35">
      <c r="B290" s="434"/>
      <c r="C290" s="239"/>
      <c r="D290" s="244"/>
      <c r="E290" s="244"/>
      <c r="F290" s="233"/>
      <c r="G290" s="233"/>
      <c r="H290" s="233"/>
      <c r="I290" s="241"/>
      <c r="J290" s="241"/>
      <c r="K290" s="241"/>
      <c r="L290" s="241"/>
      <c r="M290" s="231"/>
      <c r="N290" s="231"/>
      <c r="O290" s="231"/>
      <c r="P290" s="239"/>
      <c r="Q290" s="239"/>
      <c r="R290" s="232"/>
      <c r="S290" s="239"/>
      <c r="T290" s="239"/>
      <c r="U290" s="239"/>
      <c r="V290" s="239"/>
      <c r="W290" s="218"/>
      <c r="X290" s="119" t="s">
        <v>1081</v>
      </c>
      <c r="Y290" s="104" t="s">
        <v>185</v>
      </c>
      <c r="Z290" s="104" t="s">
        <v>94</v>
      </c>
      <c r="AA290" s="104" t="s">
        <v>73</v>
      </c>
      <c r="AB290" s="104" t="s">
        <v>74</v>
      </c>
      <c r="AC290" s="104" t="s">
        <v>75</v>
      </c>
      <c r="AD290" s="104" t="s">
        <v>76</v>
      </c>
      <c r="AE290" s="239"/>
      <c r="AF290" s="104">
        <v>15</v>
      </c>
      <c r="AG290" s="104">
        <v>15</v>
      </c>
      <c r="AH290" s="104">
        <v>12.6</v>
      </c>
      <c r="AI290" s="104">
        <v>29.4</v>
      </c>
      <c r="AJ290" s="239"/>
      <c r="AK290" s="104">
        <v>0</v>
      </c>
      <c r="AL290" s="104">
        <v>0</v>
      </c>
      <c r="AM290" s="104">
        <v>0</v>
      </c>
      <c r="AN290" s="104">
        <v>85</v>
      </c>
      <c r="AO290" s="218"/>
      <c r="AP290" s="239"/>
      <c r="AQ290" s="239"/>
      <c r="AR290" s="247"/>
      <c r="AS290" s="241"/>
      <c r="AT290" s="241"/>
      <c r="AU290" s="239"/>
      <c r="AV290" s="239"/>
    </row>
    <row r="291" spans="2:48" ht="208.5" customHeight="1" x14ac:dyDescent="0.35">
      <c r="B291" s="434"/>
      <c r="C291" s="239"/>
      <c r="D291" s="244"/>
      <c r="E291" s="244"/>
      <c r="F291" s="233"/>
      <c r="G291" s="233"/>
      <c r="H291" s="233"/>
      <c r="I291" s="241"/>
      <c r="J291" s="241"/>
      <c r="K291" s="241"/>
      <c r="L291" s="241"/>
      <c r="M291" s="231"/>
      <c r="N291" s="231"/>
      <c r="O291" s="231"/>
      <c r="P291" s="239"/>
      <c r="Q291" s="239"/>
      <c r="R291" s="232"/>
      <c r="S291" s="239"/>
      <c r="T291" s="239"/>
      <c r="U291" s="239"/>
      <c r="V291" s="239"/>
      <c r="W291" s="218"/>
      <c r="X291" s="119" t="s">
        <v>1082</v>
      </c>
      <c r="Y291" s="104" t="s">
        <v>44</v>
      </c>
      <c r="Z291" s="104" t="s">
        <v>84</v>
      </c>
      <c r="AA291" s="104" t="s">
        <v>73</v>
      </c>
      <c r="AB291" s="104" t="s">
        <v>158</v>
      </c>
      <c r="AC291" s="104" t="s">
        <v>75</v>
      </c>
      <c r="AD291" s="104" t="s">
        <v>116</v>
      </c>
      <c r="AE291" s="239"/>
      <c r="AF291" s="104">
        <v>0</v>
      </c>
      <c r="AG291" s="104">
        <v>0</v>
      </c>
      <c r="AH291" s="104">
        <v>0</v>
      </c>
      <c r="AI291" s="104">
        <v>29.4</v>
      </c>
      <c r="AJ291" s="239"/>
      <c r="AK291" s="104">
        <v>10</v>
      </c>
      <c r="AL291" s="104">
        <v>15</v>
      </c>
      <c r="AM291" s="104">
        <v>21.25</v>
      </c>
      <c r="AN291" s="104">
        <v>63.75</v>
      </c>
      <c r="AO291" s="218"/>
      <c r="AP291" s="239"/>
      <c r="AQ291" s="239"/>
      <c r="AR291" s="247"/>
      <c r="AS291" s="241"/>
      <c r="AT291" s="241"/>
      <c r="AU291" s="239"/>
      <c r="AV291" s="239"/>
    </row>
    <row r="292" spans="2:48" ht="208.5" customHeight="1" x14ac:dyDescent="0.35">
      <c r="B292" s="434">
        <v>115</v>
      </c>
      <c r="C292" s="239" t="s">
        <v>991</v>
      </c>
      <c r="D292" s="244" t="s">
        <v>992</v>
      </c>
      <c r="E292" s="244" t="s">
        <v>1083</v>
      </c>
      <c r="F292" s="233" t="s">
        <v>298</v>
      </c>
      <c r="G292" s="233" t="s">
        <v>298</v>
      </c>
      <c r="H292" s="233" t="s">
        <v>298</v>
      </c>
      <c r="I292" s="241" t="s">
        <v>298</v>
      </c>
      <c r="J292" s="241" t="s">
        <v>298</v>
      </c>
      <c r="K292" s="241" t="s">
        <v>298</v>
      </c>
      <c r="L292" s="241" t="s">
        <v>298</v>
      </c>
      <c r="M292" s="231" t="s">
        <v>1084</v>
      </c>
      <c r="N292" s="231" t="s">
        <v>89</v>
      </c>
      <c r="O292" s="231" t="s">
        <v>237</v>
      </c>
      <c r="P292" s="239" t="s">
        <v>90</v>
      </c>
      <c r="Q292" s="239" t="s">
        <v>91</v>
      </c>
      <c r="R292" s="232">
        <v>98626</v>
      </c>
      <c r="S292" s="239" t="s">
        <v>376</v>
      </c>
      <c r="T292" s="239">
        <v>100</v>
      </c>
      <c r="U292" s="239" t="s">
        <v>134</v>
      </c>
      <c r="V292" s="239">
        <v>100</v>
      </c>
      <c r="W292" s="218" t="s">
        <v>135</v>
      </c>
      <c r="X292" s="119" t="s">
        <v>1085</v>
      </c>
      <c r="Y292" s="104" t="s">
        <v>185</v>
      </c>
      <c r="Z292" s="104" t="s">
        <v>72</v>
      </c>
      <c r="AA292" s="104" t="s">
        <v>73</v>
      </c>
      <c r="AB292" s="104" t="s">
        <v>74</v>
      </c>
      <c r="AC292" s="104" t="s">
        <v>75</v>
      </c>
      <c r="AD292" s="104" t="s">
        <v>76</v>
      </c>
      <c r="AE292" s="239">
        <v>25.2</v>
      </c>
      <c r="AF292" s="104">
        <v>25</v>
      </c>
      <c r="AG292" s="104">
        <v>15</v>
      </c>
      <c r="AH292" s="104">
        <v>40</v>
      </c>
      <c r="AI292" s="104">
        <v>60</v>
      </c>
      <c r="AJ292" s="239">
        <v>100</v>
      </c>
      <c r="AK292" s="104">
        <v>0</v>
      </c>
      <c r="AL292" s="104">
        <v>0</v>
      </c>
      <c r="AM292" s="104">
        <v>0</v>
      </c>
      <c r="AN292" s="104">
        <v>100</v>
      </c>
      <c r="AO292" s="218" t="s">
        <v>135</v>
      </c>
      <c r="AP292" s="239" t="s">
        <v>78</v>
      </c>
      <c r="AQ292" s="239" t="s">
        <v>1086</v>
      </c>
      <c r="AR292" s="247" t="s">
        <v>1087</v>
      </c>
      <c r="AS292" s="240">
        <v>46054</v>
      </c>
      <c r="AT292" s="240">
        <v>46357</v>
      </c>
      <c r="AU292" s="239" t="s">
        <v>81</v>
      </c>
      <c r="AV292" s="239" t="s">
        <v>1088</v>
      </c>
    </row>
    <row r="293" spans="2:48" ht="208.5" customHeight="1" x14ac:dyDescent="0.35">
      <c r="B293" s="434"/>
      <c r="C293" s="239"/>
      <c r="D293" s="244"/>
      <c r="E293" s="244"/>
      <c r="F293" s="233"/>
      <c r="G293" s="233"/>
      <c r="H293" s="233"/>
      <c r="I293" s="241"/>
      <c r="J293" s="241"/>
      <c r="K293" s="241"/>
      <c r="L293" s="241"/>
      <c r="M293" s="231"/>
      <c r="N293" s="231"/>
      <c r="O293" s="231"/>
      <c r="P293" s="239"/>
      <c r="Q293" s="239"/>
      <c r="R293" s="232"/>
      <c r="S293" s="239"/>
      <c r="T293" s="239"/>
      <c r="U293" s="239"/>
      <c r="V293" s="239"/>
      <c r="W293" s="218"/>
      <c r="X293" s="119" t="s">
        <v>1089</v>
      </c>
      <c r="Y293" s="104" t="s">
        <v>185</v>
      </c>
      <c r="Z293" s="104" t="s">
        <v>72</v>
      </c>
      <c r="AA293" s="104" t="s">
        <v>73</v>
      </c>
      <c r="AB293" s="104" t="s">
        <v>74</v>
      </c>
      <c r="AC293" s="104" t="s">
        <v>75</v>
      </c>
      <c r="AD293" s="104" t="s">
        <v>76</v>
      </c>
      <c r="AE293" s="239"/>
      <c r="AF293" s="104">
        <v>25</v>
      </c>
      <c r="AG293" s="104">
        <v>15</v>
      </c>
      <c r="AH293" s="104">
        <v>24</v>
      </c>
      <c r="AI293" s="104">
        <v>36</v>
      </c>
      <c r="AJ293" s="239"/>
      <c r="AK293" s="104">
        <v>0</v>
      </c>
      <c r="AL293" s="104">
        <v>0</v>
      </c>
      <c r="AM293" s="104">
        <v>0</v>
      </c>
      <c r="AN293" s="104">
        <v>100</v>
      </c>
      <c r="AO293" s="218"/>
      <c r="AP293" s="239"/>
      <c r="AQ293" s="239"/>
      <c r="AR293" s="247"/>
      <c r="AS293" s="241"/>
      <c r="AT293" s="241"/>
      <c r="AU293" s="239"/>
      <c r="AV293" s="239"/>
    </row>
    <row r="294" spans="2:48" ht="208.5" customHeight="1" x14ac:dyDescent="0.35">
      <c r="B294" s="434"/>
      <c r="C294" s="239"/>
      <c r="D294" s="244"/>
      <c r="E294" s="244"/>
      <c r="F294" s="233"/>
      <c r="G294" s="233"/>
      <c r="H294" s="233"/>
      <c r="I294" s="241"/>
      <c r="J294" s="241"/>
      <c r="K294" s="241"/>
      <c r="L294" s="241"/>
      <c r="M294" s="231"/>
      <c r="N294" s="231"/>
      <c r="O294" s="231"/>
      <c r="P294" s="239"/>
      <c r="Q294" s="239"/>
      <c r="R294" s="232"/>
      <c r="S294" s="239"/>
      <c r="T294" s="239"/>
      <c r="U294" s="239"/>
      <c r="V294" s="239"/>
      <c r="W294" s="218"/>
      <c r="X294" s="119" t="s">
        <v>1090</v>
      </c>
      <c r="Y294" s="104" t="s">
        <v>185</v>
      </c>
      <c r="Z294" s="104" t="s">
        <v>94</v>
      </c>
      <c r="AA294" s="104" t="s">
        <v>73</v>
      </c>
      <c r="AB294" s="104" t="s">
        <v>74</v>
      </c>
      <c r="AC294" s="104" t="s">
        <v>75</v>
      </c>
      <c r="AD294" s="104" t="s">
        <v>76</v>
      </c>
      <c r="AE294" s="239"/>
      <c r="AF294" s="104">
        <v>15</v>
      </c>
      <c r="AG294" s="104">
        <v>15</v>
      </c>
      <c r="AH294" s="104">
        <v>10.8</v>
      </c>
      <c r="AI294" s="104">
        <v>25.2</v>
      </c>
      <c r="AJ294" s="239"/>
      <c r="AK294" s="104">
        <v>0</v>
      </c>
      <c r="AL294" s="104">
        <v>0</v>
      </c>
      <c r="AM294" s="104">
        <v>0</v>
      </c>
      <c r="AN294" s="104">
        <v>100</v>
      </c>
      <c r="AO294" s="218"/>
      <c r="AP294" s="239"/>
      <c r="AQ294" s="239"/>
      <c r="AR294" s="247"/>
      <c r="AS294" s="241"/>
      <c r="AT294" s="241"/>
      <c r="AU294" s="239"/>
      <c r="AV294" s="239"/>
    </row>
    <row r="295" spans="2:48" ht="208.5" customHeight="1" x14ac:dyDescent="0.35">
      <c r="B295" s="434">
        <v>116</v>
      </c>
      <c r="C295" s="239" t="s">
        <v>991</v>
      </c>
      <c r="D295" s="244" t="s">
        <v>992</v>
      </c>
      <c r="E295" s="232" t="s">
        <v>1091</v>
      </c>
      <c r="F295" s="232" t="s">
        <v>298</v>
      </c>
      <c r="G295" s="233" t="s">
        <v>298</v>
      </c>
      <c r="H295" s="232" t="s">
        <v>298</v>
      </c>
      <c r="I295" s="231" t="s">
        <v>1092</v>
      </c>
      <c r="J295" s="239" t="s">
        <v>1093</v>
      </c>
      <c r="K295" s="239" t="s">
        <v>1094</v>
      </c>
      <c r="L295" s="239" t="s">
        <v>1095</v>
      </c>
      <c r="M295" s="231" t="s">
        <v>1096</v>
      </c>
      <c r="N295" s="231" t="s">
        <v>89</v>
      </c>
      <c r="O295" s="231" t="s">
        <v>237</v>
      </c>
      <c r="P295" s="231" t="s">
        <v>90</v>
      </c>
      <c r="Q295" s="231" t="s">
        <v>1097</v>
      </c>
      <c r="R295" s="232">
        <v>166223</v>
      </c>
      <c r="S295" s="231" t="s">
        <v>376</v>
      </c>
      <c r="T295" s="231">
        <v>100</v>
      </c>
      <c r="U295" s="231" t="s">
        <v>134</v>
      </c>
      <c r="V295" s="231">
        <v>100</v>
      </c>
      <c r="W295" s="218" t="s">
        <v>135</v>
      </c>
      <c r="X295" s="119" t="s">
        <v>1098</v>
      </c>
      <c r="Y295" s="104" t="s">
        <v>185</v>
      </c>
      <c r="Z295" s="104" t="s">
        <v>94</v>
      </c>
      <c r="AA295" s="104" t="s">
        <v>73</v>
      </c>
      <c r="AB295" s="104" t="s">
        <v>158</v>
      </c>
      <c r="AC295" s="104" t="s">
        <v>75</v>
      </c>
      <c r="AD295" s="104" t="s">
        <v>116</v>
      </c>
      <c r="AE295" s="239">
        <v>25.2</v>
      </c>
      <c r="AF295" s="104">
        <v>15</v>
      </c>
      <c r="AG295" s="104">
        <v>15</v>
      </c>
      <c r="AH295" s="104">
        <v>30</v>
      </c>
      <c r="AI295" s="104">
        <v>70</v>
      </c>
      <c r="AJ295" s="239">
        <v>100</v>
      </c>
      <c r="AK295" s="104">
        <v>0</v>
      </c>
      <c r="AL295" s="104">
        <v>0</v>
      </c>
      <c r="AM295" s="104">
        <v>0</v>
      </c>
      <c r="AN295" s="104">
        <v>100</v>
      </c>
      <c r="AO295" s="218" t="s">
        <v>135</v>
      </c>
      <c r="AP295" s="231" t="s">
        <v>78</v>
      </c>
      <c r="AQ295" s="231" t="s">
        <v>1099</v>
      </c>
      <c r="AR295" s="301" t="s">
        <v>1100</v>
      </c>
      <c r="AS295" s="240">
        <v>46054</v>
      </c>
      <c r="AT295" s="240">
        <v>46387</v>
      </c>
      <c r="AU295" s="231" t="s">
        <v>81</v>
      </c>
      <c r="AV295" s="231" t="s">
        <v>1101</v>
      </c>
    </row>
    <row r="296" spans="2:48" ht="208.5" customHeight="1" x14ac:dyDescent="0.35">
      <c r="B296" s="434"/>
      <c r="C296" s="239"/>
      <c r="D296" s="244"/>
      <c r="E296" s="232"/>
      <c r="F296" s="232"/>
      <c r="G296" s="233"/>
      <c r="H296" s="232"/>
      <c r="I296" s="231"/>
      <c r="J296" s="239"/>
      <c r="K296" s="239"/>
      <c r="L296" s="239"/>
      <c r="M296" s="231"/>
      <c r="N296" s="231"/>
      <c r="O296" s="231"/>
      <c r="P296" s="231"/>
      <c r="Q296" s="231"/>
      <c r="R296" s="232"/>
      <c r="S296" s="231"/>
      <c r="T296" s="231"/>
      <c r="U296" s="231"/>
      <c r="V296" s="231"/>
      <c r="W296" s="218"/>
      <c r="X296" s="119" t="s">
        <v>1102</v>
      </c>
      <c r="Y296" s="104" t="s">
        <v>185</v>
      </c>
      <c r="Z296" s="104" t="s">
        <v>72</v>
      </c>
      <c r="AA296" s="104" t="s">
        <v>73</v>
      </c>
      <c r="AB296" s="104" t="s">
        <v>158</v>
      </c>
      <c r="AC296" s="104" t="s">
        <v>75</v>
      </c>
      <c r="AD296" s="104" t="s">
        <v>116</v>
      </c>
      <c r="AE296" s="239"/>
      <c r="AF296" s="104">
        <v>25</v>
      </c>
      <c r="AG296" s="104">
        <v>15</v>
      </c>
      <c r="AH296" s="104">
        <v>28</v>
      </c>
      <c r="AI296" s="104">
        <v>42</v>
      </c>
      <c r="AJ296" s="239"/>
      <c r="AK296" s="104">
        <v>0</v>
      </c>
      <c r="AL296" s="104">
        <v>0</v>
      </c>
      <c r="AM296" s="104">
        <v>0</v>
      </c>
      <c r="AN296" s="104">
        <v>100</v>
      </c>
      <c r="AO296" s="218"/>
      <c r="AP296" s="231"/>
      <c r="AQ296" s="231"/>
      <c r="AR296" s="301"/>
      <c r="AS296" s="241"/>
      <c r="AT296" s="241"/>
      <c r="AU296" s="231"/>
      <c r="AV296" s="231"/>
    </row>
    <row r="297" spans="2:48" ht="208.5" customHeight="1" x14ac:dyDescent="0.35">
      <c r="B297" s="434"/>
      <c r="C297" s="239"/>
      <c r="D297" s="244"/>
      <c r="E297" s="232"/>
      <c r="F297" s="232"/>
      <c r="G297" s="233"/>
      <c r="H297" s="232"/>
      <c r="I297" s="231"/>
      <c r="J297" s="239"/>
      <c r="K297" s="239"/>
      <c r="L297" s="239"/>
      <c r="M297" s="231"/>
      <c r="N297" s="231"/>
      <c r="O297" s="231"/>
      <c r="P297" s="231"/>
      <c r="Q297" s="231"/>
      <c r="R297" s="232"/>
      <c r="S297" s="231"/>
      <c r="T297" s="231"/>
      <c r="U297" s="231"/>
      <c r="V297" s="231"/>
      <c r="W297" s="218"/>
      <c r="X297" s="119" t="s">
        <v>1103</v>
      </c>
      <c r="Y297" s="103" t="s">
        <v>44</v>
      </c>
      <c r="Z297" s="104" t="s">
        <v>72</v>
      </c>
      <c r="AA297" s="104" t="s">
        <v>73</v>
      </c>
      <c r="AB297" s="104" t="s">
        <v>74</v>
      </c>
      <c r="AC297" s="104" t="s">
        <v>75</v>
      </c>
      <c r="AD297" s="104" t="s">
        <v>76</v>
      </c>
      <c r="AE297" s="239"/>
      <c r="AF297" s="104" t="s">
        <v>298</v>
      </c>
      <c r="AG297" s="104" t="s">
        <v>298</v>
      </c>
      <c r="AH297" s="104" t="s">
        <v>298</v>
      </c>
      <c r="AI297" s="104" t="s">
        <v>298</v>
      </c>
      <c r="AJ297" s="239"/>
      <c r="AK297" s="104" t="s">
        <v>298</v>
      </c>
      <c r="AL297" s="104" t="s">
        <v>298</v>
      </c>
      <c r="AM297" s="104" t="s">
        <v>298</v>
      </c>
      <c r="AN297" s="104" t="s">
        <v>298</v>
      </c>
      <c r="AO297" s="218"/>
      <c r="AP297" s="231"/>
      <c r="AQ297" s="231"/>
      <c r="AR297" s="301"/>
      <c r="AS297" s="241"/>
      <c r="AT297" s="241"/>
      <c r="AU297" s="231"/>
      <c r="AV297" s="231"/>
    </row>
    <row r="298" spans="2:48" ht="208.5" customHeight="1" x14ac:dyDescent="0.35">
      <c r="B298" s="434"/>
      <c r="C298" s="239"/>
      <c r="D298" s="244"/>
      <c r="E298" s="232"/>
      <c r="F298" s="232"/>
      <c r="G298" s="233"/>
      <c r="H298" s="232"/>
      <c r="I298" s="231"/>
      <c r="J298" s="239"/>
      <c r="K298" s="239"/>
      <c r="L298" s="239"/>
      <c r="M298" s="231"/>
      <c r="N298" s="231"/>
      <c r="O298" s="231"/>
      <c r="P298" s="231"/>
      <c r="Q298" s="231"/>
      <c r="R298" s="232"/>
      <c r="S298" s="231"/>
      <c r="T298" s="231"/>
      <c r="U298" s="231"/>
      <c r="V298" s="231"/>
      <c r="W298" s="218"/>
      <c r="X298" s="119" t="s">
        <v>1104</v>
      </c>
      <c r="Y298" s="104" t="s">
        <v>185</v>
      </c>
      <c r="Z298" s="104" t="s">
        <v>72</v>
      </c>
      <c r="AA298" s="104" t="s">
        <v>73</v>
      </c>
      <c r="AB298" s="104" t="s">
        <v>158</v>
      </c>
      <c r="AC298" s="104" t="s">
        <v>75</v>
      </c>
      <c r="AD298" s="104" t="s">
        <v>116</v>
      </c>
      <c r="AE298" s="239"/>
      <c r="AF298" s="104">
        <v>25</v>
      </c>
      <c r="AG298" s="104">
        <v>15</v>
      </c>
      <c r="AH298" s="104">
        <v>16.8</v>
      </c>
      <c r="AI298" s="104">
        <v>25.2</v>
      </c>
      <c r="AJ298" s="239"/>
      <c r="AK298" s="104">
        <v>0</v>
      </c>
      <c r="AL298" s="104">
        <v>0</v>
      </c>
      <c r="AM298" s="104">
        <v>0</v>
      </c>
      <c r="AN298" s="104">
        <v>100</v>
      </c>
      <c r="AO298" s="218"/>
      <c r="AP298" s="231"/>
      <c r="AQ298" s="231"/>
      <c r="AR298" s="301"/>
      <c r="AS298" s="241"/>
      <c r="AT298" s="241"/>
      <c r="AU298" s="231"/>
      <c r="AV298" s="231"/>
    </row>
    <row r="299" spans="2:48" ht="208.5" customHeight="1" x14ac:dyDescent="0.35">
      <c r="B299" s="434">
        <v>117</v>
      </c>
      <c r="C299" s="239" t="s">
        <v>991</v>
      </c>
      <c r="D299" s="244" t="s">
        <v>992</v>
      </c>
      <c r="E299" s="244" t="s">
        <v>1105</v>
      </c>
      <c r="F299" s="244" t="s">
        <v>298</v>
      </c>
      <c r="G299" s="233" t="s">
        <v>298</v>
      </c>
      <c r="H299" s="233" t="s">
        <v>298</v>
      </c>
      <c r="I299" s="231" t="s">
        <v>1106</v>
      </c>
      <c r="J299" s="239" t="s">
        <v>1107</v>
      </c>
      <c r="K299" s="231" t="s">
        <v>1108</v>
      </c>
      <c r="L299" s="239" t="s">
        <v>1109</v>
      </c>
      <c r="M299" s="231" t="s">
        <v>1110</v>
      </c>
      <c r="N299" s="231" t="s">
        <v>89</v>
      </c>
      <c r="O299" s="231" t="s">
        <v>174</v>
      </c>
      <c r="P299" s="239" t="s">
        <v>90</v>
      </c>
      <c r="Q299" s="239" t="s">
        <v>1097</v>
      </c>
      <c r="R299" s="244">
        <v>5000</v>
      </c>
      <c r="S299" s="239" t="s">
        <v>376</v>
      </c>
      <c r="T299" s="239">
        <v>100</v>
      </c>
      <c r="U299" s="239" t="s">
        <v>134</v>
      </c>
      <c r="V299" s="239">
        <v>100</v>
      </c>
      <c r="W299" s="218" t="s">
        <v>135</v>
      </c>
      <c r="X299" s="119" t="s">
        <v>1111</v>
      </c>
      <c r="Y299" s="104" t="s">
        <v>185</v>
      </c>
      <c r="Z299" s="104" t="s">
        <v>72</v>
      </c>
      <c r="AA299" s="104" t="s">
        <v>73</v>
      </c>
      <c r="AB299" s="104" t="s">
        <v>74</v>
      </c>
      <c r="AC299" s="104" t="s">
        <v>75</v>
      </c>
      <c r="AD299" s="104" t="s">
        <v>116</v>
      </c>
      <c r="AE299" s="239">
        <v>42</v>
      </c>
      <c r="AF299" s="104">
        <v>25</v>
      </c>
      <c r="AG299" s="104">
        <v>15</v>
      </c>
      <c r="AH299" s="104">
        <v>40</v>
      </c>
      <c r="AI299" s="104">
        <v>60</v>
      </c>
      <c r="AJ299" s="239">
        <v>100</v>
      </c>
      <c r="AK299" s="104">
        <v>0</v>
      </c>
      <c r="AL299" s="104">
        <v>0</v>
      </c>
      <c r="AM299" s="104">
        <v>0</v>
      </c>
      <c r="AN299" s="104">
        <v>100</v>
      </c>
      <c r="AO299" s="218" t="s">
        <v>135</v>
      </c>
      <c r="AP299" s="239" t="s">
        <v>78</v>
      </c>
      <c r="AQ299" s="239" t="s">
        <v>1099</v>
      </c>
      <c r="AR299" s="247" t="s">
        <v>1100</v>
      </c>
      <c r="AS299" s="240">
        <v>46054</v>
      </c>
      <c r="AT299" s="240">
        <v>46357</v>
      </c>
      <c r="AU299" s="239" t="s">
        <v>81</v>
      </c>
      <c r="AV299" s="241" t="s">
        <v>1112</v>
      </c>
    </row>
    <row r="300" spans="2:48" ht="208.5" customHeight="1" x14ac:dyDescent="0.35">
      <c r="B300" s="434"/>
      <c r="C300" s="239"/>
      <c r="D300" s="244"/>
      <c r="E300" s="244"/>
      <c r="F300" s="244"/>
      <c r="G300" s="233"/>
      <c r="H300" s="233"/>
      <c r="I300" s="231"/>
      <c r="J300" s="239"/>
      <c r="K300" s="231"/>
      <c r="L300" s="239"/>
      <c r="M300" s="231"/>
      <c r="N300" s="231"/>
      <c r="O300" s="231"/>
      <c r="P300" s="239"/>
      <c r="Q300" s="239"/>
      <c r="R300" s="244"/>
      <c r="S300" s="239"/>
      <c r="T300" s="239"/>
      <c r="U300" s="239"/>
      <c r="V300" s="239"/>
      <c r="W300" s="218"/>
      <c r="X300" s="119" t="s">
        <v>1113</v>
      </c>
      <c r="Y300" s="104" t="s">
        <v>185</v>
      </c>
      <c r="Z300" s="104" t="s">
        <v>94</v>
      </c>
      <c r="AA300" s="104" t="s">
        <v>73</v>
      </c>
      <c r="AB300" s="104" t="s">
        <v>74</v>
      </c>
      <c r="AC300" s="104" t="s">
        <v>75</v>
      </c>
      <c r="AD300" s="104" t="s">
        <v>116</v>
      </c>
      <c r="AE300" s="239"/>
      <c r="AF300" s="104">
        <v>15</v>
      </c>
      <c r="AG300" s="104">
        <v>15</v>
      </c>
      <c r="AH300" s="104">
        <v>18</v>
      </c>
      <c r="AI300" s="104">
        <v>42</v>
      </c>
      <c r="AJ300" s="239"/>
      <c r="AK300" s="104">
        <v>0</v>
      </c>
      <c r="AL300" s="104">
        <v>0</v>
      </c>
      <c r="AM300" s="104">
        <v>0</v>
      </c>
      <c r="AN300" s="104">
        <v>100</v>
      </c>
      <c r="AO300" s="218"/>
      <c r="AP300" s="239"/>
      <c r="AQ300" s="239"/>
      <c r="AR300" s="247"/>
      <c r="AS300" s="241"/>
      <c r="AT300" s="241"/>
      <c r="AU300" s="239"/>
      <c r="AV300" s="241"/>
    </row>
    <row r="301" spans="2:48" ht="208.5" customHeight="1" x14ac:dyDescent="0.35">
      <c r="B301" s="434">
        <v>118</v>
      </c>
      <c r="C301" s="239" t="s">
        <v>991</v>
      </c>
      <c r="D301" s="244" t="s">
        <v>992</v>
      </c>
      <c r="E301" s="244" t="s">
        <v>1051</v>
      </c>
      <c r="F301" s="244" t="s">
        <v>298</v>
      </c>
      <c r="G301" s="233" t="s">
        <v>298</v>
      </c>
      <c r="H301" s="233" t="s">
        <v>298</v>
      </c>
      <c r="I301" s="231" t="s">
        <v>1114</v>
      </c>
      <c r="J301" s="239" t="s">
        <v>1115</v>
      </c>
      <c r="K301" s="231" t="s">
        <v>1116</v>
      </c>
      <c r="L301" s="239" t="s">
        <v>1117</v>
      </c>
      <c r="M301" s="231" t="s">
        <v>1118</v>
      </c>
      <c r="N301" s="231" t="s">
        <v>89</v>
      </c>
      <c r="O301" s="231" t="s">
        <v>174</v>
      </c>
      <c r="P301" s="239" t="s">
        <v>90</v>
      </c>
      <c r="Q301" s="239" t="s">
        <v>1097</v>
      </c>
      <c r="R301" s="244">
        <v>490000</v>
      </c>
      <c r="S301" s="239" t="s">
        <v>376</v>
      </c>
      <c r="T301" s="239">
        <v>100</v>
      </c>
      <c r="U301" s="239" t="s">
        <v>134</v>
      </c>
      <c r="V301" s="239">
        <v>100</v>
      </c>
      <c r="W301" s="218" t="s">
        <v>135</v>
      </c>
      <c r="X301" s="119" t="s">
        <v>1119</v>
      </c>
      <c r="Y301" s="104" t="s">
        <v>185</v>
      </c>
      <c r="Z301" s="104" t="s">
        <v>72</v>
      </c>
      <c r="AA301" s="104" t="s">
        <v>73</v>
      </c>
      <c r="AB301" s="104" t="s">
        <v>74</v>
      </c>
      <c r="AC301" s="104" t="s">
        <v>75</v>
      </c>
      <c r="AD301" s="104" t="s">
        <v>76</v>
      </c>
      <c r="AE301" s="239">
        <v>42</v>
      </c>
      <c r="AF301" s="104">
        <v>25</v>
      </c>
      <c r="AG301" s="104">
        <v>15</v>
      </c>
      <c r="AH301" s="104">
        <v>40</v>
      </c>
      <c r="AI301" s="104">
        <v>60</v>
      </c>
      <c r="AJ301" s="239">
        <v>100</v>
      </c>
      <c r="AK301" s="104">
        <v>0</v>
      </c>
      <c r="AL301" s="104">
        <v>0</v>
      </c>
      <c r="AM301" s="104">
        <v>0</v>
      </c>
      <c r="AN301" s="104">
        <v>100</v>
      </c>
      <c r="AO301" s="218" t="s">
        <v>135</v>
      </c>
      <c r="AP301" s="239" t="s">
        <v>78</v>
      </c>
      <c r="AQ301" s="239" t="s">
        <v>1099</v>
      </c>
      <c r="AR301" s="247" t="s">
        <v>1120</v>
      </c>
      <c r="AS301" s="240">
        <v>46054</v>
      </c>
      <c r="AT301" s="240">
        <v>46357</v>
      </c>
      <c r="AU301" s="239" t="s">
        <v>81</v>
      </c>
      <c r="AV301" s="239" t="s">
        <v>1121</v>
      </c>
    </row>
    <row r="302" spans="2:48" ht="208.5" customHeight="1" x14ac:dyDescent="0.35">
      <c r="B302" s="434"/>
      <c r="C302" s="239"/>
      <c r="D302" s="244"/>
      <c r="E302" s="244"/>
      <c r="F302" s="244"/>
      <c r="G302" s="233"/>
      <c r="H302" s="233"/>
      <c r="I302" s="231"/>
      <c r="J302" s="239"/>
      <c r="K302" s="231"/>
      <c r="L302" s="239"/>
      <c r="M302" s="231"/>
      <c r="N302" s="231"/>
      <c r="O302" s="231"/>
      <c r="P302" s="239"/>
      <c r="Q302" s="239"/>
      <c r="R302" s="244"/>
      <c r="S302" s="239"/>
      <c r="T302" s="239"/>
      <c r="U302" s="239"/>
      <c r="V302" s="239"/>
      <c r="W302" s="218"/>
      <c r="X302" s="119" t="s">
        <v>1122</v>
      </c>
      <c r="Y302" s="104" t="s">
        <v>185</v>
      </c>
      <c r="Z302" s="104" t="s">
        <v>94</v>
      </c>
      <c r="AA302" s="104" t="s">
        <v>73</v>
      </c>
      <c r="AB302" s="104" t="s">
        <v>158</v>
      </c>
      <c r="AC302" s="104" t="s">
        <v>75</v>
      </c>
      <c r="AD302" s="104" t="s">
        <v>116</v>
      </c>
      <c r="AE302" s="239"/>
      <c r="AF302" s="104">
        <v>15</v>
      </c>
      <c r="AG302" s="104">
        <v>15</v>
      </c>
      <c r="AH302" s="104">
        <v>18</v>
      </c>
      <c r="AI302" s="104">
        <v>42</v>
      </c>
      <c r="AJ302" s="239"/>
      <c r="AK302" s="104">
        <v>0</v>
      </c>
      <c r="AL302" s="104">
        <v>0</v>
      </c>
      <c r="AM302" s="104">
        <v>0</v>
      </c>
      <c r="AN302" s="104">
        <v>100</v>
      </c>
      <c r="AO302" s="218"/>
      <c r="AP302" s="239"/>
      <c r="AQ302" s="239"/>
      <c r="AR302" s="247"/>
      <c r="AS302" s="241"/>
      <c r="AT302" s="241"/>
      <c r="AU302" s="239"/>
      <c r="AV302" s="239"/>
    </row>
    <row r="303" spans="2:48" ht="208.5" customHeight="1" x14ac:dyDescent="0.35">
      <c r="B303" s="434">
        <v>119</v>
      </c>
      <c r="C303" s="239" t="s">
        <v>991</v>
      </c>
      <c r="D303" s="244" t="s">
        <v>992</v>
      </c>
      <c r="E303" s="244" t="s">
        <v>1123</v>
      </c>
      <c r="F303" s="244" t="s">
        <v>298</v>
      </c>
      <c r="G303" s="233" t="s">
        <v>298</v>
      </c>
      <c r="H303" s="233" t="s">
        <v>298</v>
      </c>
      <c r="I303" s="231" t="s">
        <v>1124</v>
      </c>
      <c r="J303" s="239" t="s">
        <v>1125</v>
      </c>
      <c r="K303" s="231" t="s">
        <v>1126</v>
      </c>
      <c r="L303" s="239" t="s">
        <v>1127</v>
      </c>
      <c r="M303" s="231" t="s">
        <v>1128</v>
      </c>
      <c r="N303" s="231" t="s">
        <v>89</v>
      </c>
      <c r="O303" s="231" t="s">
        <v>237</v>
      </c>
      <c r="P303" s="239" t="s">
        <v>90</v>
      </c>
      <c r="Q303" s="239" t="s">
        <v>1097</v>
      </c>
      <c r="R303" s="244">
        <v>9394</v>
      </c>
      <c r="S303" s="239" t="s">
        <v>376</v>
      </c>
      <c r="T303" s="239">
        <v>100</v>
      </c>
      <c r="U303" s="239" t="s">
        <v>134</v>
      </c>
      <c r="V303" s="239">
        <v>100</v>
      </c>
      <c r="W303" s="218" t="s">
        <v>135</v>
      </c>
      <c r="X303" s="119" t="s">
        <v>1129</v>
      </c>
      <c r="Y303" s="104" t="s">
        <v>185</v>
      </c>
      <c r="Z303" s="104" t="s">
        <v>72</v>
      </c>
      <c r="AA303" s="104" t="s">
        <v>73</v>
      </c>
      <c r="AB303" s="104" t="s">
        <v>158</v>
      </c>
      <c r="AC303" s="104" t="s">
        <v>75</v>
      </c>
      <c r="AD303" s="104" t="s">
        <v>76</v>
      </c>
      <c r="AE303" s="239">
        <v>42</v>
      </c>
      <c r="AF303" s="104">
        <v>25</v>
      </c>
      <c r="AG303" s="104">
        <v>15</v>
      </c>
      <c r="AH303" s="104">
        <v>40</v>
      </c>
      <c r="AI303" s="104">
        <v>60</v>
      </c>
      <c r="AJ303" s="239">
        <v>100</v>
      </c>
      <c r="AK303" s="104">
        <v>0</v>
      </c>
      <c r="AL303" s="104">
        <v>0</v>
      </c>
      <c r="AM303" s="104">
        <v>0</v>
      </c>
      <c r="AN303" s="104">
        <v>100</v>
      </c>
      <c r="AO303" s="218" t="s">
        <v>135</v>
      </c>
      <c r="AP303" s="239" t="s">
        <v>78</v>
      </c>
      <c r="AQ303" s="239" t="s">
        <v>1099</v>
      </c>
      <c r="AR303" s="247" t="s">
        <v>1130</v>
      </c>
      <c r="AS303" s="240">
        <v>46054</v>
      </c>
      <c r="AT303" s="240">
        <v>46357</v>
      </c>
      <c r="AU303" s="239" t="s">
        <v>81</v>
      </c>
      <c r="AV303" s="239" t="s">
        <v>1101</v>
      </c>
    </row>
    <row r="304" spans="2:48" ht="208.5" customHeight="1" x14ac:dyDescent="0.35">
      <c r="B304" s="434"/>
      <c r="C304" s="239"/>
      <c r="D304" s="244"/>
      <c r="E304" s="244"/>
      <c r="F304" s="244"/>
      <c r="G304" s="233"/>
      <c r="H304" s="233"/>
      <c r="I304" s="231"/>
      <c r="J304" s="239"/>
      <c r="K304" s="231"/>
      <c r="L304" s="239"/>
      <c r="M304" s="231"/>
      <c r="N304" s="231"/>
      <c r="O304" s="231"/>
      <c r="P304" s="239"/>
      <c r="Q304" s="239"/>
      <c r="R304" s="244"/>
      <c r="S304" s="239"/>
      <c r="T304" s="239"/>
      <c r="U304" s="239"/>
      <c r="V304" s="239"/>
      <c r="W304" s="218"/>
      <c r="X304" s="119" t="s">
        <v>1131</v>
      </c>
      <c r="Y304" s="104" t="s">
        <v>185</v>
      </c>
      <c r="Z304" s="104" t="s">
        <v>94</v>
      </c>
      <c r="AA304" s="104" t="s">
        <v>73</v>
      </c>
      <c r="AB304" s="104" t="s">
        <v>158</v>
      </c>
      <c r="AC304" s="104" t="s">
        <v>75</v>
      </c>
      <c r="AD304" s="104" t="s">
        <v>116</v>
      </c>
      <c r="AE304" s="239"/>
      <c r="AF304" s="104">
        <v>15</v>
      </c>
      <c r="AG304" s="104">
        <v>15</v>
      </c>
      <c r="AH304" s="104">
        <v>18</v>
      </c>
      <c r="AI304" s="104">
        <v>42</v>
      </c>
      <c r="AJ304" s="239"/>
      <c r="AK304" s="104">
        <v>0</v>
      </c>
      <c r="AL304" s="104">
        <v>0</v>
      </c>
      <c r="AM304" s="104">
        <v>0</v>
      </c>
      <c r="AN304" s="104">
        <v>100</v>
      </c>
      <c r="AO304" s="218"/>
      <c r="AP304" s="239"/>
      <c r="AQ304" s="239"/>
      <c r="AR304" s="247"/>
      <c r="AS304" s="241"/>
      <c r="AT304" s="241"/>
      <c r="AU304" s="239"/>
      <c r="AV304" s="239"/>
    </row>
    <row r="305" spans="2:48" ht="208.5" customHeight="1" x14ac:dyDescent="0.35">
      <c r="B305" s="434">
        <v>120</v>
      </c>
      <c r="C305" s="241" t="s">
        <v>991</v>
      </c>
      <c r="D305" s="233" t="s">
        <v>1132</v>
      </c>
      <c r="E305" s="244" t="s">
        <v>1133</v>
      </c>
      <c r="F305" s="233" t="s">
        <v>109</v>
      </c>
      <c r="G305" s="233" t="s">
        <v>1134</v>
      </c>
      <c r="H305" s="233" t="s">
        <v>1135</v>
      </c>
      <c r="I305" s="241" t="s">
        <v>298</v>
      </c>
      <c r="J305" s="241" t="s">
        <v>298</v>
      </c>
      <c r="K305" s="241" t="s">
        <v>298</v>
      </c>
      <c r="L305" s="241" t="s">
        <v>298</v>
      </c>
      <c r="M305" s="241" t="s">
        <v>1136</v>
      </c>
      <c r="N305" s="418" t="s">
        <v>487</v>
      </c>
      <c r="O305" s="241" t="s">
        <v>237</v>
      </c>
      <c r="P305" s="239" t="s">
        <v>1137</v>
      </c>
      <c r="Q305" s="241" t="s">
        <v>66</v>
      </c>
      <c r="R305" s="233">
        <v>20</v>
      </c>
      <c r="S305" s="241" t="s">
        <v>113</v>
      </c>
      <c r="T305" s="241">
        <v>40</v>
      </c>
      <c r="U305" s="241" t="s">
        <v>69</v>
      </c>
      <c r="V305" s="241">
        <v>80</v>
      </c>
      <c r="W305" s="216" t="s">
        <v>70</v>
      </c>
      <c r="X305" s="119" t="s">
        <v>1138</v>
      </c>
      <c r="Y305" s="115" t="s">
        <v>185</v>
      </c>
      <c r="Z305" s="115" t="s">
        <v>94</v>
      </c>
      <c r="AA305" s="115" t="s">
        <v>73</v>
      </c>
      <c r="AB305" s="115" t="s">
        <v>158</v>
      </c>
      <c r="AC305" s="115" t="s">
        <v>75</v>
      </c>
      <c r="AD305" s="115" t="s">
        <v>76</v>
      </c>
      <c r="AE305" s="241">
        <v>28</v>
      </c>
      <c r="AF305" s="115">
        <v>15</v>
      </c>
      <c r="AG305" s="115">
        <v>15</v>
      </c>
      <c r="AH305" s="115">
        <v>12</v>
      </c>
      <c r="AI305" s="115">
        <v>28</v>
      </c>
      <c r="AJ305" s="241">
        <v>45</v>
      </c>
      <c r="AK305" s="115">
        <v>0</v>
      </c>
      <c r="AL305" s="115">
        <v>0</v>
      </c>
      <c r="AM305" s="115">
        <v>0</v>
      </c>
      <c r="AN305" s="115">
        <v>80</v>
      </c>
      <c r="AO305" s="216" t="s">
        <v>77</v>
      </c>
      <c r="AP305" s="241" t="s">
        <v>78</v>
      </c>
      <c r="AQ305" s="241" t="s">
        <v>79</v>
      </c>
      <c r="AR305" s="425" t="s">
        <v>1139</v>
      </c>
      <c r="AS305" s="240">
        <v>46054</v>
      </c>
      <c r="AT305" s="240">
        <v>46357</v>
      </c>
      <c r="AU305" s="241" t="s">
        <v>187</v>
      </c>
      <c r="AV305" s="241" t="s">
        <v>1088</v>
      </c>
    </row>
    <row r="306" spans="2:48" ht="208.5" customHeight="1" x14ac:dyDescent="0.35">
      <c r="B306" s="434"/>
      <c r="C306" s="241"/>
      <c r="D306" s="233"/>
      <c r="E306" s="244"/>
      <c r="F306" s="233"/>
      <c r="G306" s="233"/>
      <c r="H306" s="233"/>
      <c r="I306" s="241"/>
      <c r="J306" s="241"/>
      <c r="K306" s="241"/>
      <c r="L306" s="241"/>
      <c r="M306" s="241"/>
      <c r="N306" s="418"/>
      <c r="O306" s="241"/>
      <c r="P306" s="241"/>
      <c r="Q306" s="241"/>
      <c r="R306" s="233"/>
      <c r="S306" s="241"/>
      <c r="T306" s="241"/>
      <c r="U306" s="241"/>
      <c r="V306" s="241"/>
      <c r="W306" s="216"/>
      <c r="X306" s="119" t="s">
        <v>1140</v>
      </c>
      <c r="Y306" s="115" t="s">
        <v>44</v>
      </c>
      <c r="Z306" s="115" t="s">
        <v>84</v>
      </c>
      <c r="AA306" s="115" t="s">
        <v>73</v>
      </c>
      <c r="AB306" s="115" t="s">
        <v>158</v>
      </c>
      <c r="AC306" s="115" t="s">
        <v>75</v>
      </c>
      <c r="AD306" s="115" t="s">
        <v>76</v>
      </c>
      <c r="AE306" s="241"/>
      <c r="AF306" s="115">
        <v>0</v>
      </c>
      <c r="AG306" s="115">
        <v>0</v>
      </c>
      <c r="AH306" s="115">
        <v>0</v>
      </c>
      <c r="AI306" s="115">
        <v>28</v>
      </c>
      <c r="AJ306" s="241"/>
      <c r="AK306" s="115">
        <v>10</v>
      </c>
      <c r="AL306" s="115">
        <v>15</v>
      </c>
      <c r="AM306" s="115">
        <v>20</v>
      </c>
      <c r="AN306" s="115">
        <v>60</v>
      </c>
      <c r="AO306" s="216"/>
      <c r="AP306" s="241"/>
      <c r="AQ306" s="241"/>
      <c r="AR306" s="425"/>
      <c r="AS306" s="240"/>
      <c r="AT306" s="240"/>
      <c r="AU306" s="241"/>
      <c r="AV306" s="241"/>
    </row>
    <row r="307" spans="2:48" ht="208.5" customHeight="1" x14ac:dyDescent="0.35">
      <c r="B307" s="434"/>
      <c r="C307" s="241"/>
      <c r="D307" s="233"/>
      <c r="E307" s="244"/>
      <c r="F307" s="233"/>
      <c r="G307" s="233"/>
      <c r="H307" s="233"/>
      <c r="I307" s="241"/>
      <c r="J307" s="241"/>
      <c r="K307" s="241"/>
      <c r="L307" s="241"/>
      <c r="M307" s="241"/>
      <c r="N307" s="418"/>
      <c r="O307" s="241"/>
      <c r="P307" s="241"/>
      <c r="Q307" s="241"/>
      <c r="R307" s="233"/>
      <c r="S307" s="241"/>
      <c r="T307" s="241"/>
      <c r="U307" s="241"/>
      <c r="V307" s="241"/>
      <c r="W307" s="216"/>
      <c r="X307" s="119" t="s">
        <v>1141</v>
      </c>
      <c r="Y307" s="115" t="s">
        <v>44</v>
      </c>
      <c r="Z307" s="115" t="s">
        <v>84</v>
      </c>
      <c r="AA307" s="115" t="s">
        <v>73</v>
      </c>
      <c r="AB307" s="115" t="s">
        <v>158</v>
      </c>
      <c r="AC307" s="115" t="s">
        <v>75</v>
      </c>
      <c r="AD307" s="115" t="s">
        <v>76</v>
      </c>
      <c r="AE307" s="241"/>
      <c r="AF307" s="115">
        <v>0</v>
      </c>
      <c r="AG307" s="115">
        <v>0</v>
      </c>
      <c r="AH307" s="115">
        <v>0</v>
      </c>
      <c r="AI307" s="115">
        <v>28</v>
      </c>
      <c r="AJ307" s="241"/>
      <c r="AK307" s="115">
        <v>10</v>
      </c>
      <c r="AL307" s="115">
        <v>15</v>
      </c>
      <c r="AM307" s="115">
        <v>15</v>
      </c>
      <c r="AN307" s="115">
        <v>45</v>
      </c>
      <c r="AO307" s="216"/>
      <c r="AP307" s="241"/>
      <c r="AQ307" s="241"/>
      <c r="AR307" s="425"/>
      <c r="AS307" s="240"/>
      <c r="AT307" s="240"/>
      <c r="AU307" s="241"/>
      <c r="AV307" s="241"/>
    </row>
    <row r="308" spans="2:48" ht="208.5" customHeight="1" x14ac:dyDescent="0.35">
      <c r="B308" s="434">
        <v>121</v>
      </c>
      <c r="C308" s="239" t="s">
        <v>991</v>
      </c>
      <c r="D308" s="244" t="s">
        <v>1142</v>
      </c>
      <c r="E308" s="244" t="s">
        <v>1143</v>
      </c>
      <c r="F308" s="244" t="s">
        <v>109</v>
      </c>
      <c r="G308" s="244" t="s">
        <v>1144</v>
      </c>
      <c r="H308" s="244" t="s">
        <v>1145</v>
      </c>
      <c r="I308" s="241" t="s">
        <v>298</v>
      </c>
      <c r="J308" s="241" t="s">
        <v>298</v>
      </c>
      <c r="K308" s="241" t="s">
        <v>298</v>
      </c>
      <c r="L308" s="241" t="s">
        <v>298</v>
      </c>
      <c r="M308" s="231" t="s">
        <v>1146</v>
      </c>
      <c r="N308" s="231" t="s">
        <v>150</v>
      </c>
      <c r="O308" s="231" t="s">
        <v>1147</v>
      </c>
      <c r="P308" s="239" t="s">
        <v>65</v>
      </c>
      <c r="Q308" s="239" t="s">
        <v>66</v>
      </c>
      <c r="R308" s="244">
        <v>129401</v>
      </c>
      <c r="S308" s="239" t="s">
        <v>376</v>
      </c>
      <c r="T308" s="239">
        <v>100</v>
      </c>
      <c r="U308" s="239" t="s">
        <v>69</v>
      </c>
      <c r="V308" s="239">
        <v>80</v>
      </c>
      <c r="W308" s="216" t="s">
        <v>70</v>
      </c>
      <c r="X308" s="112" t="s">
        <v>1148</v>
      </c>
      <c r="Y308" s="104" t="s">
        <v>185</v>
      </c>
      <c r="Z308" s="104" t="s">
        <v>94</v>
      </c>
      <c r="AA308" s="104" t="s">
        <v>73</v>
      </c>
      <c r="AB308" s="104" t="s">
        <v>74</v>
      </c>
      <c r="AC308" s="104" t="s">
        <v>75</v>
      </c>
      <c r="AD308" s="104" t="s">
        <v>76</v>
      </c>
      <c r="AE308" s="239">
        <v>25.2</v>
      </c>
      <c r="AF308" s="104">
        <v>15</v>
      </c>
      <c r="AG308" s="104">
        <v>15</v>
      </c>
      <c r="AH308" s="104">
        <v>30</v>
      </c>
      <c r="AI308" s="104">
        <v>70</v>
      </c>
      <c r="AJ308" s="239">
        <v>60</v>
      </c>
      <c r="AK308" s="104">
        <v>0</v>
      </c>
      <c r="AL308" s="104">
        <v>0</v>
      </c>
      <c r="AM308" s="104">
        <v>0</v>
      </c>
      <c r="AN308" s="104">
        <v>80</v>
      </c>
      <c r="AO308" s="216" t="s">
        <v>77</v>
      </c>
      <c r="AP308" s="239" t="s">
        <v>78</v>
      </c>
      <c r="AQ308" s="239" t="s">
        <v>154</v>
      </c>
      <c r="AR308" s="247" t="s">
        <v>1149</v>
      </c>
      <c r="AS308" s="240">
        <v>46024</v>
      </c>
      <c r="AT308" s="240">
        <v>46387</v>
      </c>
      <c r="AU308" s="239" t="s">
        <v>139</v>
      </c>
      <c r="AV308" s="239" t="s">
        <v>1150</v>
      </c>
    </row>
    <row r="309" spans="2:48" ht="208.5" customHeight="1" x14ac:dyDescent="0.35">
      <c r="B309" s="434"/>
      <c r="C309" s="239"/>
      <c r="D309" s="244"/>
      <c r="E309" s="244"/>
      <c r="F309" s="244"/>
      <c r="G309" s="244"/>
      <c r="H309" s="244"/>
      <c r="I309" s="241"/>
      <c r="J309" s="241"/>
      <c r="K309" s="241"/>
      <c r="L309" s="241"/>
      <c r="M309" s="231"/>
      <c r="N309" s="231"/>
      <c r="O309" s="231"/>
      <c r="P309" s="239"/>
      <c r="Q309" s="239"/>
      <c r="R309" s="244"/>
      <c r="S309" s="239"/>
      <c r="T309" s="239"/>
      <c r="U309" s="239"/>
      <c r="V309" s="239"/>
      <c r="W309" s="216"/>
      <c r="X309" s="112" t="s">
        <v>1151</v>
      </c>
      <c r="Y309" s="104" t="s">
        <v>185</v>
      </c>
      <c r="Z309" s="104" t="s">
        <v>72</v>
      </c>
      <c r="AA309" s="104" t="s">
        <v>73</v>
      </c>
      <c r="AB309" s="104" t="s">
        <v>74</v>
      </c>
      <c r="AC309" s="104" t="s">
        <v>75</v>
      </c>
      <c r="AD309" s="104" t="s">
        <v>116</v>
      </c>
      <c r="AE309" s="239"/>
      <c r="AF309" s="104">
        <v>25</v>
      </c>
      <c r="AG309" s="104">
        <v>15</v>
      </c>
      <c r="AH309" s="104">
        <v>28</v>
      </c>
      <c r="AI309" s="104">
        <v>42</v>
      </c>
      <c r="AJ309" s="239"/>
      <c r="AK309" s="104">
        <v>0</v>
      </c>
      <c r="AL309" s="104">
        <v>0</v>
      </c>
      <c r="AM309" s="104">
        <v>0</v>
      </c>
      <c r="AN309" s="104">
        <v>80</v>
      </c>
      <c r="AO309" s="216"/>
      <c r="AP309" s="239"/>
      <c r="AQ309" s="239"/>
      <c r="AR309" s="247"/>
      <c r="AS309" s="241"/>
      <c r="AT309" s="241"/>
      <c r="AU309" s="239"/>
      <c r="AV309" s="239"/>
    </row>
    <row r="310" spans="2:48" ht="208.5" customHeight="1" x14ac:dyDescent="0.35">
      <c r="B310" s="434"/>
      <c r="C310" s="239"/>
      <c r="D310" s="244"/>
      <c r="E310" s="244"/>
      <c r="F310" s="244"/>
      <c r="G310" s="244"/>
      <c r="H310" s="244"/>
      <c r="I310" s="241"/>
      <c r="J310" s="241"/>
      <c r="K310" s="241"/>
      <c r="L310" s="241"/>
      <c r="M310" s="231"/>
      <c r="N310" s="231"/>
      <c r="O310" s="231"/>
      <c r="P310" s="239"/>
      <c r="Q310" s="239"/>
      <c r="R310" s="244"/>
      <c r="S310" s="239"/>
      <c r="T310" s="239"/>
      <c r="U310" s="239"/>
      <c r="V310" s="239"/>
      <c r="W310" s="216"/>
      <c r="X310" s="112" t="s">
        <v>1152</v>
      </c>
      <c r="Y310" s="104" t="s">
        <v>185</v>
      </c>
      <c r="Z310" s="104" t="s">
        <v>72</v>
      </c>
      <c r="AA310" s="104" t="s">
        <v>73</v>
      </c>
      <c r="AB310" s="104" t="s">
        <v>74</v>
      </c>
      <c r="AC310" s="104" t="s">
        <v>75</v>
      </c>
      <c r="AD310" s="104" t="s">
        <v>76</v>
      </c>
      <c r="AE310" s="239"/>
      <c r="AF310" s="104">
        <v>25</v>
      </c>
      <c r="AG310" s="104">
        <v>15</v>
      </c>
      <c r="AH310" s="104">
        <v>16.8</v>
      </c>
      <c r="AI310" s="104">
        <v>25.2</v>
      </c>
      <c r="AJ310" s="239"/>
      <c r="AK310" s="104">
        <v>0</v>
      </c>
      <c r="AL310" s="104">
        <v>0</v>
      </c>
      <c r="AM310" s="104">
        <v>0</v>
      </c>
      <c r="AN310" s="104">
        <v>80</v>
      </c>
      <c r="AO310" s="216"/>
      <c r="AP310" s="239"/>
      <c r="AQ310" s="239"/>
      <c r="AR310" s="247"/>
      <c r="AS310" s="241"/>
      <c r="AT310" s="241"/>
      <c r="AU310" s="239"/>
      <c r="AV310" s="239"/>
    </row>
    <row r="311" spans="2:48" ht="127.5" customHeight="1" x14ac:dyDescent="0.35">
      <c r="B311" s="434"/>
      <c r="C311" s="239"/>
      <c r="D311" s="244"/>
      <c r="E311" s="244"/>
      <c r="F311" s="244"/>
      <c r="G311" s="244"/>
      <c r="H311" s="244"/>
      <c r="I311" s="241"/>
      <c r="J311" s="241"/>
      <c r="K311" s="241"/>
      <c r="L311" s="241"/>
      <c r="M311" s="231"/>
      <c r="N311" s="231"/>
      <c r="O311" s="231"/>
      <c r="P311" s="239"/>
      <c r="Q311" s="239"/>
      <c r="R311" s="244"/>
      <c r="S311" s="239"/>
      <c r="T311" s="239"/>
      <c r="U311" s="239"/>
      <c r="V311" s="239"/>
      <c r="W311" s="216"/>
      <c r="X311" s="112" t="s">
        <v>1153</v>
      </c>
      <c r="Y311" s="104" t="s">
        <v>44</v>
      </c>
      <c r="Z311" s="104" t="s">
        <v>84</v>
      </c>
      <c r="AA311" s="104" t="s">
        <v>73</v>
      </c>
      <c r="AB311" s="104" t="s">
        <v>74</v>
      </c>
      <c r="AC311" s="104" t="s">
        <v>75</v>
      </c>
      <c r="AD311" s="104" t="s">
        <v>116</v>
      </c>
      <c r="AE311" s="239"/>
      <c r="AF311" s="104">
        <v>0</v>
      </c>
      <c r="AG311" s="104">
        <v>0</v>
      </c>
      <c r="AH311" s="104">
        <v>0</v>
      </c>
      <c r="AI311" s="104">
        <v>25.2</v>
      </c>
      <c r="AJ311" s="239"/>
      <c r="AK311" s="104">
        <v>10</v>
      </c>
      <c r="AL311" s="104">
        <v>15</v>
      </c>
      <c r="AM311" s="104">
        <v>20</v>
      </c>
      <c r="AN311" s="104">
        <v>60</v>
      </c>
      <c r="AO311" s="216"/>
      <c r="AP311" s="239"/>
      <c r="AQ311" s="239"/>
      <c r="AR311" s="247"/>
      <c r="AS311" s="241"/>
      <c r="AT311" s="241"/>
      <c r="AU311" s="239"/>
      <c r="AV311" s="239"/>
    </row>
    <row r="312" spans="2:48" ht="180.75" customHeight="1" x14ac:dyDescent="0.35">
      <c r="B312" s="434">
        <v>122</v>
      </c>
      <c r="C312" s="218" t="s">
        <v>1154</v>
      </c>
      <c r="D312" s="225" t="s">
        <v>1155</v>
      </c>
      <c r="E312" s="225" t="s">
        <v>1156</v>
      </c>
      <c r="F312" s="225" t="s">
        <v>109</v>
      </c>
      <c r="G312" s="225" t="s">
        <v>1157</v>
      </c>
      <c r="H312" s="225" t="s">
        <v>1158</v>
      </c>
      <c r="I312" s="218"/>
      <c r="J312" s="218"/>
      <c r="K312" s="218"/>
      <c r="L312" s="218"/>
      <c r="M312" s="218" t="s">
        <v>1159</v>
      </c>
      <c r="N312" s="218" t="s">
        <v>64</v>
      </c>
      <c r="O312" s="218" t="s">
        <v>237</v>
      </c>
      <c r="P312" s="218" t="s">
        <v>65</v>
      </c>
      <c r="Q312" s="218" t="s">
        <v>66</v>
      </c>
      <c r="R312" s="225">
        <v>15332224</v>
      </c>
      <c r="S312" s="218" t="s">
        <v>376</v>
      </c>
      <c r="T312" s="218">
        <v>100</v>
      </c>
      <c r="U312" s="218" t="s">
        <v>69</v>
      </c>
      <c r="V312" s="218">
        <v>80</v>
      </c>
      <c r="W312" s="351" t="s">
        <v>70</v>
      </c>
      <c r="X312" s="74" t="s">
        <v>1160</v>
      </c>
      <c r="Y312" s="82" t="s">
        <v>185</v>
      </c>
      <c r="Z312" s="82" t="s">
        <v>72</v>
      </c>
      <c r="AA312" s="82" t="s">
        <v>73</v>
      </c>
      <c r="AB312" s="82" t="s">
        <v>158</v>
      </c>
      <c r="AC312" s="82" t="s">
        <v>75</v>
      </c>
      <c r="AD312" s="82" t="s">
        <v>76</v>
      </c>
      <c r="AE312" s="352">
        <f>AI315</f>
        <v>25.2</v>
      </c>
      <c r="AF312" s="79">
        <f t="shared" si="257"/>
        <v>25</v>
      </c>
      <c r="AG312" s="79">
        <f t="shared" si="258"/>
        <v>15</v>
      </c>
      <c r="AH312" s="79">
        <f>($T312*((AF312+AG312))/100)</f>
        <v>40</v>
      </c>
      <c r="AI312" s="79">
        <f t="shared" ref="AI312" si="328">T312-AH312</f>
        <v>60</v>
      </c>
      <c r="AJ312" s="352">
        <f>AN315</f>
        <v>60</v>
      </c>
      <c r="AK312" s="79">
        <f t="shared" si="223"/>
        <v>0</v>
      </c>
      <c r="AL312" s="79">
        <f t="shared" si="224"/>
        <v>0</v>
      </c>
      <c r="AM312" s="79">
        <f>($V312*((AK312+AL312))/100)</f>
        <v>0</v>
      </c>
      <c r="AN312" s="79">
        <f>V312-AM312</f>
        <v>80</v>
      </c>
      <c r="AO312" s="413" t="s">
        <v>77</v>
      </c>
      <c r="AP312" s="218" t="s">
        <v>78</v>
      </c>
      <c r="AQ312" s="218" t="s">
        <v>1161</v>
      </c>
      <c r="AR312" s="222" t="s">
        <v>1162</v>
      </c>
      <c r="AS312" s="240">
        <v>46023</v>
      </c>
      <c r="AT312" s="240">
        <v>46023</v>
      </c>
      <c r="AU312" s="218" t="s">
        <v>81</v>
      </c>
      <c r="AV312" s="218" t="s">
        <v>1163</v>
      </c>
    </row>
    <row r="313" spans="2:48" ht="76.5" customHeight="1" x14ac:dyDescent="0.35">
      <c r="B313" s="434"/>
      <c r="C313" s="218"/>
      <c r="D313" s="225"/>
      <c r="E313" s="225"/>
      <c r="F313" s="225"/>
      <c r="G313" s="225"/>
      <c r="H313" s="225"/>
      <c r="I313" s="218"/>
      <c r="J313" s="218"/>
      <c r="K313" s="218"/>
      <c r="L313" s="218"/>
      <c r="M313" s="218"/>
      <c r="N313" s="218"/>
      <c r="O313" s="218"/>
      <c r="P313" s="218"/>
      <c r="Q313" s="218"/>
      <c r="R313" s="225"/>
      <c r="S313" s="218"/>
      <c r="T313" s="218"/>
      <c r="U313" s="218"/>
      <c r="V313" s="218"/>
      <c r="W313" s="351"/>
      <c r="X313" s="74" t="s">
        <v>1164</v>
      </c>
      <c r="Y313" s="82" t="s">
        <v>44</v>
      </c>
      <c r="Z313" s="82" t="s">
        <v>84</v>
      </c>
      <c r="AA313" s="82" t="s">
        <v>73</v>
      </c>
      <c r="AB313" s="82" t="s">
        <v>74</v>
      </c>
      <c r="AC313" s="82" t="s">
        <v>75</v>
      </c>
      <c r="AD313" s="82" t="s">
        <v>76</v>
      </c>
      <c r="AE313" s="352"/>
      <c r="AF313" s="79">
        <f t="shared" si="257"/>
        <v>0</v>
      </c>
      <c r="AG313" s="79">
        <f t="shared" si="258"/>
        <v>0</v>
      </c>
      <c r="AH313" s="79">
        <f>($AI312*((AF313+AG313))/100)</f>
        <v>0</v>
      </c>
      <c r="AI313" s="79">
        <f t="shared" ref="AI313:AI315" si="329">AI312-AH313</f>
        <v>60</v>
      </c>
      <c r="AJ313" s="352"/>
      <c r="AK313" s="79">
        <f t="shared" si="223"/>
        <v>10</v>
      </c>
      <c r="AL313" s="79">
        <f t="shared" si="224"/>
        <v>15</v>
      </c>
      <c r="AM313" s="79">
        <f t="shared" ref="AM313:AM315" si="330">($AN312*((AK313+AL313))/100)</f>
        <v>20</v>
      </c>
      <c r="AN313" s="79">
        <f t="shared" ref="AN313:AN315" si="331">AN312-AM313</f>
        <v>60</v>
      </c>
      <c r="AO313" s="413"/>
      <c r="AP313" s="218"/>
      <c r="AQ313" s="218"/>
      <c r="AR313" s="222"/>
      <c r="AS313" s="241"/>
      <c r="AT313" s="241"/>
      <c r="AU313" s="218"/>
      <c r="AV313" s="218"/>
    </row>
    <row r="314" spans="2:48" ht="58" x14ac:dyDescent="0.35">
      <c r="B314" s="434"/>
      <c r="C314" s="218"/>
      <c r="D314" s="225"/>
      <c r="E314" s="225"/>
      <c r="F314" s="225"/>
      <c r="G314" s="225"/>
      <c r="H314" s="225"/>
      <c r="I314" s="218"/>
      <c r="J314" s="218"/>
      <c r="K314" s="218"/>
      <c r="L314" s="218"/>
      <c r="M314" s="218"/>
      <c r="N314" s="218"/>
      <c r="O314" s="218"/>
      <c r="P314" s="218"/>
      <c r="Q314" s="218"/>
      <c r="R314" s="225"/>
      <c r="S314" s="218"/>
      <c r="T314" s="218"/>
      <c r="U314" s="218"/>
      <c r="V314" s="218"/>
      <c r="W314" s="351"/>
      <c r="X314" s="74" t="s">
        <v>1165</v>
      </c>
      <c r="Y314" s="82" t="s">
        <v>185</v>
      </c>
      <c r="Z314" s="82" t="s">
        <v>94</v>
      </c>
      <c r="AA314" s="82" t="s">
        <v>73</v>
      </c>
      <c r="AB314" s="82" t="s">
        <v>74</v>
      </c>
      <c r="AC314" s="82" t="s">
        <v>75</v>
      </c>
      <c r="AD314" s="82" t="s">
        <v>76</v>
      </c>
      <c r="AE314" s="352"/>
      <c r="AF314" s="79">
        <f t="shared" si="257"/>
        <v>15</v>
      </c>
      <c r="AG314" s="79">
        <f t="shared" si="258"/>
        <v>15</v>
      </c>
      <c r="AH314" s="79">
        <f t="shared" ref="AH314:AH315" si="332">($AI313*((AF314+AG314))/100)</f>
        <v>18</v>
      </c>
      <c r="AI314" s="79">
        <f t="shared" si="329"/>
        <v>42</v>
      </c>
      <c r="AJ314" s="352"/>
      <c r="AK314" s="79">
        <f t="shared" si="223"/>
        <v>0</v>
      </c>
      <c r="AL314" s="79">
        <f t="shared" si="224"/>
        <v>0</v>
      </c>
      <c r="AM314" s="79">
        <f t="shared" si="330"/>
        <v>0</v>
      </c>
      <c r="AN314" s="79">
        <f t="shared" si="331"/>
        <v>60</v>
      </c>
      <c r="AO314" s="413"/>
      <c r="AP314" s="218"/>
      <c r="AQ314" s="218"/>
      <c r="AR314" s="222" t="s">
        <v>1166</v>
      </c>
      <c r="AS314" s="240">
        <v>46023</v>
      </c>
      <c r="AT314" s="240">
        <v>46023</v>
      </c>
      <c r="AU314" s="218" t="s">
        <v>81</v>
      </c>
      <c r="AV314" s="218" t="s">
        <v>1163</v>
      </c>
    </row>
    <row r="315" spans="2:48" ht="189.75" customHeight="1" x14ac:dyDescent="0.35">
      <c r="B315" s="434"/>
      <c r="C315" s="218"/>
      <c r="D315" s="225"/>
      <c r="E315" s="225"/>
      <c r="F315" s="225"/>
      <c r="G315" s="225"/>
      <c r="H315" s="225"/>
      <c r="I315" s="218"/>
      <c r="J315" s="218"/>
      <c r="K315" s="218"/>
      <c r="L315" s="218"/>
      <c r="M315" s="218"/>
      <c r="N315" s="218"/>
      <c r="O315" s="218"/>
      <c r="P315" s="218"/>
      <c r="Q315" s="218"/>
      <c r="R315" s="225"/>
      <c r="S315" s="218"/>
      <c r="T315" s="218"/>
      <c r="U315" s="218"/>
      <c r="V315" s="218"/>
      <c r="W315" s="351"/>
      <c r="X315" s="74" t="s">
        <v>1167</v>
      </c>
      <c r="Y315" s="82" t="s">
        <v>185</v>
      </c>
      <c r="Z315" s="82" t="s">
        <v>94</v>
      </c>
      <c r="AA315" s="82" t="s">
        <v>165</v>
      </c>
      <c r="AB315" s="82" t="s">
        <v>74</v>
      </c>
      <c r="AC315" s="82" t="s">
        <v>75</v>
      </c>
      <c r="AD315" s="82" t="s">
        <v>76</v>
      </c>
      <c r="AE315" s="352"/>
      <c r="AF315" s="79">
        <f t="shared" si="257"/>
        <v>15</v>
      </c>
      <c r="AG315" s="79">
        <f t="shared" si="258"/>
        <v>25</v>
      </c>
      <c r="AH315" s="79">
        <f t="shared" si="332"/>
        <v>16.8</v>
      </c>
      <c r="AI315" s="79">
        <f t="shared" si="329"/>
        <v>25.2</v>
      </c>
      <c r="AJ315" s="352"/>
      <c r="AK315" s="79">
        <f t="shared" si="223"/>
        <v>0</v>
      </c>
      <c r="AL315" s="79">
        <f t="shared" si="224"/>
        <v>0</v>
      </c>
      <c r="AM315" s="79">
        <f t="shared" si="330"/>
        <v>0</v>
      </c>
      <c r="AN315" s="79">
        <f t="shared" si="331"/>
        <v>60</v>
      </c>
      <c r="AO315" s="413"/>
      <c r="AP315" s="218"/>
      <c r="AQ315" s="218"/>
      <c r="AR315" s="222"/>
      <c r="AS315" s="241"/>
      <c r="AT315" s="241"/>
      <c r="AU315" s="218"/>
      <c r="AV315" s="218"/>
    </row>
    <row r="316" spans="2:48" ht="141" customHeight="1" x14ac:dyDescent="0.35">
      <c r="B316" s="434">
        <v>123</v>
      </c>
      <c r="C316" s="218" t="s">
        <v>1154</v>
      </c>
      <c r="D316" s="225" t="s">
        <v>1155</v>
      </c>
      <c r="E316" s="225" t="s">
        <v>1168</v>
      </c>
      <c r="F316" s="225" t="s">
        <v>109</v>
      </c>
      <c r="G316" s="225" t="s">
        <v>1169</v>
      </c>
      <c r="H316" s="225" t="s">
        <v>1170</v>
      </c>
      <c r="I316" s="218"/>
      <c r="J316" s="218"/>
      <c r="K316" s="218"/>
      <c r="L316" s="218"/>
      <c r="M316" s="350" t="s">
        <v>1171</v>
      </c>
      <c r="N316" s="218" t="s">
        <v>64</v>
      </c>
      <c r="O316" s="218" t="s">
        <v>237</v>
      </c>
      <c r="P316" s="218" t="s">
        <v>65</v>
      </c>
      <c r="Q316" s="218" t="s">
        <v>66</v>
      </c>
      <c r="R316" s="225">
        <v>15332224</v>
      </c>
      <c r="S316" s="218" t="s">
        <v>376</v>
      </c>
      <c r="T316" s="218">
        <v>100</v>
      </c>
      <c r="U316" s="218" t="s">
        <v>69</v>
      </c>
      <c r="V316" s="218">
        <v>80</v>
      </c>
      <c r="W316" s="351" t="s">
        <v>70</v>
      </c>
      <c r="X316" s="74" t="s">
        <v>1172</v>
      </c>
      <c r="Y316" s="82" t="s">
        <v>185</v>
      </c>
      <c r="Z316" s="82" t="s">
        <v>72</v>
      </c>
      <c r="AA316" s="82" t="s">
        <v>73</v>
      </c>
      <c r="AB316" s="82" t="s">
        <v>74</v>
      </c>
      <c r="AC316" s="82" t="s">
        <v>75</v>
      </c>
      <c r="AD316" s="82" t="s">
        <v>76</v>
      </c>
      <c r="AE316" s="352">
        <f>AI317</f>
        <v>42</v>
      </c>
      <c r="AF316" s="79">
        <f t="shared" si="257"/>
        <v>25</v>
      </c>
      <c r="AG316" s="79">
        <f t="shared" si="258"/>
        <v>15</v>
      </c>
      <c r="AH316" s="79">
        <f>($T316*((AF316+AG316))/100)</f>
        <v>40</v>
      </c>
      <c r="AI316" s="79">
        <f t="shared" ref="AI316" si="333">T316-AH316</f>
        <v>60</v>
      </c>
      <c r="AJ316" s="352">
        <f>AN317</f>
        <v>80</v>
      </c>
      <c r="AK316" s="79">
        <f t="shared" si="223"/>
        <v>0</v>
      </c>
      <c r="AL316" s="79">
        <f t="shared" si="224"/>
        <v>0</v>
      </c>
      <c r="AM316" s="79">
        <f>($V316*((AK316+AL316))/100)</f>
        <v>0</v>
      </c>
      <c r="AN316" s="79">
        <f>V316-AM316</f>
        <v>80</v>
      </c>
      <c r="AO316" s="351" t="s">
        <v>70</v>
      </c>
      <c r="AP316" s="218" t="s">
        <v>78</v>
      </c>
      <c r="AQ316" s="218" t="s">
        <v>154</v>
      </c>
      <c r="AR316" s="222" t="s">
        <v>1173</v>
      </c>
      <c r="AS316" s="240">
        <v>46023</v>
      </c>
      <c r="AT316" s="240">
        <v>46387</v>
      </c>
      <c r="AU316" s="218" t="s">
        <v>139</v>
      </c>
      <c r="AV316" s="218" t="s">
        <v>1174</v>
      </c>
    </row>
    <row r="317" spans="2:48" ht="120" customHeight="1" x14ac:dyDescent="0.35">
      <c r="B317" s="434"/>
      <c r="C317" s="218"/>
      <c r="D317" s="225"/>
      <c r="E317" s="225"/>
      <c r="F317" s="225"/>
      <c r="G317" s="225"/>
      <c r="H317" s="225"/>
      <c r="I317" s="218"/>
      <c r="J317" s="218"/>
      <c r="K317" s="218"/>
      <c r="L317" s="218"/>
      <c r="M317" s="350"/>
      <c r="N317" s="218"/>
      <c r="O317" s="218"/>
      <c r="P317" s="218"/>
      <c r="Q317" s="218"/>
      <c r="R317" s="225"/>
      <c r="S317" s="218"/>
      <c r="T317" s="218"/>
      <c r="U317" s="218"/>
      <c r="V317" s="218"/>
      <c r="W317" s="351"/>
      <c r="X317" s="74" t="s">
        <v>1175</v>
      </c>
      <c r="Y317" s="82" t="s">
        <v>185</v>
      </c>
      <c r="Z317" s="82" t="s">
        <v>94</v>
      </c>
      <c r="AA317" s="82" t="s">
        <v>73</v>
      </c>
      <c r="AB317" s="82" t="s">
        <v>74</v>
      </c>
      <c r="AC317" s="82" t="s">
        <v>75</v>
      </c>
      <c r="AD317" s="82" t="s">
        <v>76</v>
      </c>
      <c r="AE317" s="352"/>
      <c r="AF317" s="79">
        <f t="shared" si="257"/>
        <v>15</v>
      </c>
      <c r="AG317" s="79">
        <f t="shared" si="258"/>
        <v>15</v>
      </c>
      <c r="AH317" s="79">
        <f>($AI316*((AF317+AG317))/100)</f>
        <v>18</v>
      </c>
      <c r="AI317" s="79">
        <f t="shared" ref="AI317" si="334">AI316-AH317</f>
        <v>42</v>
      </c>
      <c r="AJ317" s="352"/>
      <c r="AK317" s="79">
        <f t="shared" si="223"/>
        <v>0</v>
      </c>
      <c r="AL317" s="79">
        <f t="shared" si="224"/>
        <v>0</v>
      </c>
      <c r="AM317" s="79">
        <f t="shared" ref="AM317" si="335">($AN316*((AK317+AL317))/100)</f>
        <v>0</v>
      </c>
      <c r="AN317" s="79">
        <f t="shared" ref="AN317" si="336">AN316-AM317</f>
        <v>80</v>
      </c>
      <c r="AO317" s="351"/>
      <c r="AP317" s="218"/>
      <c r="AQ317" s="218"/>
      <c r="AR317" s="222"/>
      <c r="AS317" s="241"/>
      <c r="AT317" s="241"/>
      <c r="AU317" s="218"/>
      <c r="AV317" s="218"/>
    </row>
    <row r="318" spans="2:48" ht="159.75" customHeight="1" x14ac:dyDescent="0.35">
      <c r="B318" s="434">
        <v>124</v>
      </c>
      <c r="C318" s="218" t="s">
        <v>1154</v>
      </c>
      <c r="D318" s="225" t="s">
        <v>1155</v>
      </c>
      <c r="E318" s="225" t="s">
        <v>1176</v>
      </c>
      <c r="F318" s="225"/>
      <c r="G318" s="225"/>
      <c r="H318" s="225"/>
      <c r="I318" s="218" t="s">
        <v>1177</v>
      </c>
      <c r="J318" s="218" t="s">
        <v>1178</v>
      </c>
      <c r="K318" s="218" t="s">
        <v>1179</v>
      </c>
      <c r="L318" s="218" t="s">
        <v>1180</v>
      </c>
      <c r="M318" s="350" t="s">
        <v>1181</v>
      </c>
      <c r="N318" s="218" t="s">
        <v>89</v>
      </c>
      <c r="O318" s="218" t="s">
        <v>237</v>
      </c>
      <c r="P318" s="218" t="s">
        <v>90</v>
      </c>
      <c r="Q318" s="218" t="s">
        <v>91</v>
      </c>
      <c r="R318" s="225">
        <v>15332224</v>
      </c>
      <c r="S318" s="218" t="s">
        <v>366</v>
      </c>
      <c r="T318" s="218">
        <v>100</v>
      </c>
      <c r="U318" s="218" t="s">
        <v>69</v>
      </c>
      <c r="V318" s="218">
        <v>80</v>
      </c>
      <c r="W318" s="351" t="s">
        <v>70</v>
      </c>
      <c r="X318" s="74" t="s">
        <v>1182</v>
      </c>
      <c r="Y318" s="82" t="s">
        <v>185</v>
      </c>
      <c r="Z318" s="82" t="s">
        <v>94</v>
      </c>
      <c r="AA318" s="82" t="s">
        <v>73</v>
      </c>
      <c r="AB318" s="82" t="s">
        <v>74</v>
      </c>
      <c r="AC318" s="82" t="s">
        <v>75</v>
      </c>
      <c r="AD318" s="82" t="s">
        <v>76</v>
      </c>
      <c r="AE318" s="352">
        <f>AI320</f>
        <v>25.2</v>
      </c>
      <c r="AF318" s="79">
        <f t="shared" si="257"/>
        <v>15</v>
      </c>
      <c r="AG318" s="79">
        <f t="shared" si="258"/>
        <v>15</v>
      </c>
      <c r="AH318" s="79">
        <f>($T318*((AF318+AG318))/100)</f>
        <v>30</v>
      </c>
      <c r="AI318" s="79">
        <f t="shared" ref="AI318" si="337">T318-AH318</f>
        <v>70</v>
      </c>
      <c r="AJ318" s="352">
        <f>AN320</f>
        <v>80</v>
      </c>
      <c r="AK318" s="79">
        <f t="shared" si="223"/>
        <v>0</v>
      </c>
      <c r="AL318" s="79">
        <f t="shared" si="224"/>
        <v>0</v>
      </c>
      <c r="AM318" s="79">
        <f>($V318*((AK318+AL318))/100)</f>
        <v>0</v>
      </c>
      <c r="AN318" s="79">
        <f>V318-AM318</f>
        <v>80</v>
      </c>
      <c r="AO318" s="351" t="s">
        <v>70</v>
      </c>
      <c r="AP318" s="218" t="s">
        <v>78</v>
      </c>
      <c r="AQ318" s="218" t="s">
        <v>154</v>
      </c>
      <c r="AR318" s="222" t="s">
        <v>1183</v>
      </c>
      <c r="AS318" s="240">
        <v>46024</v>
      </c>
      <c r="AT318" s="240">
        <v>46387</v>
      </c>
      <c r="AU318" s="218" t="s">
        <v>139</v>
      </c>
      <c r="AV318" s="353" t="s">
        <v>1184</v>
      </c>
    </row>
    <row r="319" spans="2:48" ht="137.25" customHeight="1" x14ac:dyDescent="0.35">
      <c r="B319" s="434"/>
      <c r="C319" s="218"/>
      <c r="D319" s="225"/>
      <c r="E319" s="225"/>
      <c r="F319" s="225"/>
      <c r="G319" s="225"/>
      <c r="H319" s="225"/>
      <c r="I319" s="218"/>
      <c r="J319" s="218"/>
      <c r="K319" s="218"/>
      <c r="L319" s="218"/>
      <c r="M319" s="350"/>
      <c r="N319" s="218"/>
      <c r="O319" s="218"/>
      <c r="P319" s="218"/>
      <c r="Q319" s="218"/>
      <c r="R319" s="225"/>
      <c r="S319" s="218"/>
      <c r="T319" s="218"/>
      <c r="U319" s="218"/>
      <c r="V319" s="218"/>
      <c r="W319" s="351"/>
      <c r="X319" s="74" t="s">
        <v>1185</v>
      </c>
      <c r="Y319" s="82" t="s">
        <v>185</v>
      </c>
      <c r="Z319" s="82" t="s">
        <v>94</v>
      </c>
      <c r="AA319" s="82" t="s">
        <v>165</v>
      </c>
      <c r="AB319" s="82" t="s">
        <v>74</v>
      </c>
      <c r="AC319" s="82" t="s">
        <v>75</v>
      </c>
      <c r="AD319" s="82" t="s">
        <v>76</v>
      </c>
      <c r="AE319" s="352"/>
      <c r="AF319" s="79">
        <f t="shared" si="257"/>
        <v>15</v>
      </c>
      <c r="AG319" s="79">
        <f t="shared" si="258"/>
        <v>25</v>
      </c>
      <c r="AH319" s="79">
        <f>($AI318*((AF319+AG319))/100)</f>
        <v>28</v>
      </c>
      <c r="AI319" s="79">
        <f t="shared" ref="AI319:AI320" si="338">AI318-AH319</f>
        <v>42</v>
      </c>
      <c r="AJ319" s="352"/>
      <c r="AK319" s="79">
        <f t="shared" si="223"/>
        <v>0</v>
      </c>
      <c r="AL319" s="79">
        <f t="shared" si="224"/>
        <v>0</v>
      </c>
      <c r="AM319" s="79">
        <f t="shared" ref="AM319:AM320" si="339">($AN318*((AK319+AL319))/100)</f>
        <v>0</v>
      </c>
      <c r="AN319" s="79">
        <f t="shared" ref="AN319:AN320" si="340">AN318-AM319</f>
        <v>80</v>
      </c>
      <c r="AO319" s="351"/>
      <c r="AP319" s="218"/>
      <c r="AQ319" s="218"/>
      <c r="AR319" s="222"/>
      <c r="AS319" s="240"/>
      <c r="AT319" s="240"/>
      <c r="AU319" s="218"/>
      <c r="AV319" s="353"/>
    </row>
    <row r="320" spans="2:48" ht="114.75" customHeight="1" x14ac:dyDescent="0.35">
      <c r="B320" s="434"/>
      <c r="C320" s="218"/>
      <c r="D320" s="225"/>
      <c r="E320" s="225"/>
      <c r="F320" s="225"/>
      <c r="G320" s="225"/>
      <c r="H320" s="225"/>
      <c r="I320" s="218"/>
      <c r="J320" s="218"/>
      <c r="K320" s="218"/>
      <c r="L320" s="218"/>
      <c r="M320" s="350"/>
      <c r="N320" s="218"/>
      <c r="O320" s="218"/>
      <c r="P320" s="218"/>
      <c r="Q320" s="218"/>
      <c r="R320" s="225"/>
      <c r="S320" s="218"/>
      <c r="T320" s="218"/>
      <c r="U320" s="218"/>
      <c r="V320" s="218"/>
      <c r="W320" s="351"/>
      <c r="X320" s="74" t="s">
        <v>1186</v>
      </c>
      <c r="Y320" s="82" t="s">
        <v>185</v>
      </c>
      <c r="Z320" s="82" t="s">
        <v>72</v>
      </c>
      <c r="AA320" s="82" t="s">
        <v>73</v>
      </c>
      <c r="AB320" s="82" t="s">
        <v>158</v>
      </c>
      <c r="AC320" s="82" t="s">
        <v>75</v>
      </c>
      <c r="AD320" s="82" t="s">
        <v>76</v>
      </c>
      <c r="AE320" s="352"/>
      <c r="AF320" s="79">
        <f t="shared" si="257"/>
        <v>25</v>
      </c>
      <c r="AG320" s="79">
        <f t="shared" si="258"/>
        <v>15</v>
      </c>
      <c r="AH320" s="79">
        <f>($AI319*((AF320+AG320))/100)</f>
        <v>16.8</v>
      </c>
      <c r="AI320" s="79">
        <f t="shared" si="338"/>
        <v>25.2</v>
      </c>
      <c r="AJ320" s="352"/>
      <c r="AK320" s="79">
        <f t="shared" si="223"/>
        <v>0</v>
      </c>
      <c r="AL320" s="79">
        <f t="shared" si="224"/>
        <v>0</v>
      </c>
      <c r="AM320" s="79">
        <f t="shared" si="339"/>
        <v>0</v>
      </c>
      <c r="AN320" s="79">
        <f t="shared" si="340"/>
        <v>80</v>
      </c>
      <c r="AO320" s="351"/>
      <c r="AP320" s="218"/>
      <c r="AQ320" s="218"/>
      <c r="AR320" s="222"/>
      <c r="AS320" s="240"/>
      <c r="AT320" s="240"/>
      <c r="AU320" s="218"/>
      <c r="AV320" s="353"/>
    </row>
    <row r="321" spans="2:48" ht="208.5" customHeight="1" x14ac:dyDescent="0.35">
      <c r="B321" s="434">
        <v>125</v>
      </c>
      <c r="C321" s="216" t="s">
        <v>1154</v>
      </c>
      <c r="D321" s="217" t="s">
        <v>1155</v>
      </c>
      <c r="E321" s="217" t="s">
        <v>1187</v>
      </c>
      <c r="F321" s="217" t="s">
        <v>61</v>
      </c>
      <c r="G321" s="217" t="s">
        <v>340</v>
      </c>
      <c r="H321" s="217" t="s">
        <v>1188</v>
      </c>
      <c r="I321" s="215"/>
      <c r="J321" s="215"/>
      <c r="K321" s="215"/>
      <c r="L321" s="215"/>
      <c r="M321" s="214" t="str">
        <f t="shared" ref="M321" si="341">IF(G321&lt;&gt;"",CONCATENATE(F321," ",G321,"",H321),CONCATENATE(I321," ",J321," ",K321," ",L321))</f>
        <v>Posibilidad de pérdida económica y reputacional por pérdida de la Confidencialidad de la Información de la Entidad, Personas inescrupolosas quieren obtener lucro economico por la información de victimas que reposa en los diferentes aplicativos de la Entidad.</v>
      </c>
      <c r="N321" s="215" t="s">
        <v>150</v>
      </c>
      <c r="O321" s="215" t="s">
        <v>1189</v>
      </c>
      <c r="P321" s="216" t="s">
        <v>65</v>
      </c>
      <c r="Q321" s="216" t="s">
        <v>66</v>
      </c>
      <c r="R321" s="217" t="s">
        <v>1190</v>
      </c>
      <c r="S321" s="216" t="s">
        <v>398</v>
      </c>
      <c r="T321" s="216">
        <f t="shared" ref="T321" si="342">IF(S321="Muy alta",100,IF(S321="Alta",80,IF(S321="Media",60,IF(S321="Baja",40,IF(S321="Muy baja",20,IF(S321="Casi Seguro",100,IF(S321="Probable",80,IF(S321="Posible",60,IF(S321="Improbable",40,IF(S321="Rara vez",20,0))))))))))</f>
        <v>80</v>
      </c>
      <c r="U321" s="216" t="s">
        <v>69</v>
      </c>
      <c r="V321" s="216">
        <f t="shared" ref="V321" si="343">IF(U321="Catastrófico",100,IF(U321="Mayor",80,IF(U321="Moderado",60,IF(U321="Menor",40,IF(U321="Leve",20,0)))))</f>
        <v>80</v>
      </c>
      <c r="W321" s="216" t="s">
        <v>70</v>
      </c>
      <c r="X321" s="97" t="s">
        <v>1191</v>
      </c>
      <c r="Y321" s="96" t="str">
        <f t="shared" ref="Y321:Y323" si="344">IF(OR(Z321="Preventivo",Z321="Detectivo"),"Probabilidad",IF(Z321="Correctivo","Impacto"," "))</f>
        <v>Probabilidad</v>
      </c>
      <c r="Z321" s="96" t="s">
        <v>72</v>
      </c>
      <c r="AA321" s="96" t="s">
        <v>73</v>
      </c>
      <c r="AB321" s="96" t="s">
        <v>74</v>
      </c>
      <c r="AC321" s="96" t="s">
        <v>75</v>
      </c>
      <c r="AD321" s="96" t="s">
        <v>76</v>
      </c>
      <c r="AE321" s="347">
        <f t="shared" ref="AE321" si="345">AI323</f>
        <v>23.6</v>
      </c>
      <c r="AF321" s="96">
        <f t="shared" si="257"/>
        <v>25</v>
      </c>
      <c r="AG321" s="96">
        <f t="shared" si="258"/>
        <v>15</v>
      </c>
      <c r="AH321" s="96">
        <f>($T$9*((AF321+AG321))/100)</f>
        <v>24</v>
      </c>
      <c r="AI321" s="96">
        <f t="shared" ref="AI321" si="346">T321-AH321</f>
        <v>56</v>
      </c>
      <c r="AJ321" s="347">
        <f t="shared" ref="AJ321" si="347">AN323</f>
        <v>80</v>
      </c>
      <c r="AK321" s="96">
        <f t="shared" si="223"/>
        <v>0</v>
      </c>
      <c r="AL321" s="96">
        <f t="shared" si="224"/>
        <v>0</v>
      </c>
      <c r="AM321" s="96">
        <f>($V$9*((AK321+AL321))/100)</f>
        <v>0</v>
      </c>
      <c r="AN321" s="96">
        <f t="shared" ref="AN321" si="348">V321-AM321</f>
        <v>80</v>
      </c>
      <c r="AO321" s="216" t="s">
        <v>70</v>
      </c>
      <c r="AP321" s="216" t="s">
        <v>78</v>
      </c>
      <c r="AQ321" s="216" t="s">
        <v>154</v>
      </c>
      <c r="AR321" s="97" t="s">
        <v>1192</v>
      </c>
      <c r="AS321" s="117">
        <v>46024</v>
      </c>
      <c r="AT321" s="117">
        <v>46387</v>
      </c>
      <c r="AU321" s="96" t="s">
        <v>271</v>
      </c>
      <c r="AV321" s="121" t="s">
        <v>1193</v>
      </c>
    </row>
    <row r="322" spans="2:48" ht="183.75" customHeight="1" x14ac:dyDescent="0.35">
      <c r="B322" s="434"/>
      <c r="C322" s="216"/>
      <c r="D322" s="217"/>
      <c r="E322" s="217"/>
      <c r="F322" s="217"/>
      <c r="G322" s="217"/>
      <c r="H322" s="217"/>
      <c r="I322" s="215"/>
      <c r="J322" s="215"/>
      <c r="K322" s="215"/>
      <c r="L322" s="215"/>
      <c r="M322" s="214"/>
      <c r="N322" s="215"/>
      <c r="O322" s="215"/>
      <c r="P322" s="216"/>
      <c r="Q322" s="216"/>
      <c r="R322" s="217"/>
      <c r="S322" s="216"/>
      <c r="T322" s="216"/>
      <c r="U322" s="216"/>
      <c r="V322" s="216"/>
      <c r="W322" s="216"/>
      <c r="X322" s="97" t="s">
        <v>1194</v>
      </c>
      <c r="Y322" s="96" t="str">
        <f t="shared" si="344"/>
        <v>Probabilidad</v>
      </c>
      <c r="Z322" s="96" t="s">
        <v>72</v>
      </c>
      <c r="AA322" s="96" t="s">
        <v>73</v>
      </c>
      <c r="AB322" s="96" t="s">
        <v>74</v>
      </c>
      <c r="AC322" s="96" t="s">
        <v>75</v>
      </c>
      <c r="AD322" s="96" t="s">
        <v>116</v>
      </c>
      <c r="AE322" s="347"/>
      <c r="AF322" s="96">
        <f t="shared" si="257"/>
        <v>25</v>
      </c>
      <c r="AG322" s="96">
        <f t="shared" si="258"/>
        <v>15</v>
      </c>
      <c r="AH322" s="96">
        <f>($AI$9*((AF322+AG322))/100)</f>
        <v>14.4</v>
      </c>
      <c r="AI322" s="96">
        <f t="shared" ref="AI322:AI323" si="349">AI321-AH322</f>
        <v>41.6</v>
      </c>
      <c r="AJ322" s="347"/>
      <c r="AK322" s="96">
        <f t="shared" si="223"/>
        <v>0</v>
      </c>
      <c r="AL322" s="96">
        <f t="shared" si="224"/>
        <v>0</v>
      </c>
      <c r="AM322" s="96">
        <f>($AN$9*((AK322+AL322))/100)</f>
        <v>0</v>
      </c>
      <c r="AN322" s="96">
        <f t="shared" ref="AN322:AN323" si="350">AN321-AM322</f>
        <v>80</v>
      </c>
      <c r="AO322" s="216"/>
      <c r="AP322" s="216"/>
      <c r="AQ322" s="216"/>
      <c r="AR322" s="97" t="s">
        <v>1195</v>
      </c>
      <c r="AS322" s="117">
        <v>46024</v>
      </c>
      <c r="AT322" s="117">
        <v>46387</v>
      </c>
      <c r="AU322" s="96" t="s">
        <v>271</v>
      </c>
      <c r="AV322" s="121" t="s">
        <v>1193</v>
      </c>
    </row>
    <row r="323" spans="2:48" ht="159.5" x14ac:dyDescent="0.35">
      <c r="B323" s="434"/>
      <c r="C323" s="216"/>
      <c r="D323" s="217"/>
      <c r="E323" s="217"/>
      <c r="F323" s="217"/>
      <c r="G323" s="217"/>
      <c r="H323" s="217"/>
      <c r="I323" s="215"/>
      <c r="J323" s="215"/>
      <c r="K323" s="215"/>
      <c r="L323" s="215"/>
      <c r="M323" s="214"/>
      <c r="N323" s="215"/>
      <c r="O323" s="215"/>
      <c r="P323" s="216"/>
      <c r="Q323" s="216"/>
      <c r="R323" s="217"/>
      <c r="S323" s="216"/>
      <c r="T323" s="216"/>
      <c r="U323" s="216"/>
      <c r="V323" s="216"/>
      <c r="W323" s="216"/>
      <c r="X323" s="97" t="s">
        <v>1196</v>
      </c>
      <c r="Y323" s="96" t="str">
        <f t="shared" si="344"/>
        <v>Probabilidad</v>
      </c>
      <c r="Z323" s="96" t="s">
        <v>72</v>
      </c>
      <c r="AA323" s="96" t="s">
        <v>165</v>
      </c>
      <c r="AB323" s="96" t="s">
        <v>74</v>
      </c>
      <c r="AC323" s="96" t="s">
        <v>75</v>
      </c>
      <c r="AD323" s="96" t="s">
        <v>76</v>
      </c>
      <c r="AE323" s="347"/>
      <c r="AF323" s="96">
        <f t="shared" si="257"/>
        <v>25</v>
      </c>
      <c r="AG323" s="96">
        <f t="shared" si="258"/>
        <v>25</v>
      </c>
      <c r="AH323" s="96">
        <f>($AI$10*((AF323+AG323))/100)</f>
        <v>18</v>
      </c>
      <c r="AI323" s="96">
        <f t="shared" si="349"/>
        <v>23.6</v>
      </c>
      <c r="AJ323" s="347"/>
      <c r="AK323" s="96">
        <f t="shared" si="223"/>
        <v>0</v>
      </c>
      <c r="AL323" s="96">
        <f t="shared" si="224"/>
        <v>0</v>
      </c>
      <c r="AM323" s="96">
        <f>($AN$10*((AK323+AL323))/100)</f>
        <v>0</v>
      </c>
      <c r="AN323" s="96">
        <f t="shared" si="350"/>
        <v>80</v>
      </c>
      <c r="AO323" s="216"/>
      <c r="AP323" s="216"/>
      <c r="AQ323" s="216"/>
      <c r="AR323" s="97" t="s">
        <v>1197</v>
      </c>
      <c r="AS323" s="117">
        <v>46024</v>
      </c>
      <c r="AT323" s="117">
        <v>46387</v>
      </c>
      <c r="AU323" s="96" t="s">
        <v>271</v>
      </c>
      <c r="AV323" s="121" t="s">
        <v>1193</v>
      </c>
    </row>
    <row r="324" spans="2:48" ht="113.25" customHeight="1" x14ac:dyDescent="0.35">
      <c r="B324" s="434">
        <v>126</v>
      </c>
      <c r="C324" s="344" t="s">
        <v>1198</v>
      </c>
      <c r="D324" s="244" t="s">
        <v>1199</v>
      </c>
      <c r="E324" s="232" t="s">
        <v>1200</v>
      </c>
      <c r="F324" s="232" t="s">
        <v>1201</v>
      </c>
      <c r="G324" s="232" t="s">
        <v>1202</v>
      </c>
      <c r="H324" s="232" t="s">
        <v>1203</v>
      </c>
      <c r="I324" s="231" t="s">
        <v>298</v>
      </c>
      <c r="J324" s="231" t="s">
        <v>298</v>
      </c>
      <c r="K324" s="231" t="s">
        <v>298</v>
      </c>
      <c r="L324" s="231" t="s">
        <v>298</v>
      </c>
      <c r="M324" s="231" t="s">
        <v>1204</v>
      </c>
      <c r="N324" s="231" t="s">
        <v>64</v>
      </c>
      <c r="O324" s="231" t="s">
        <v>237</v>
      </c>
      <c r="P324" s="239" t="s">
        <v>65</v>
      </c>
      <c r="Q324" s="239" t="s">
        <v>66</v>
      </c>
      <c r="R324" s="244">
        <v>1500</v>
      </c>
      <c r="S324" s="239" t="s">
        <v>68</v>
      </c>
      <c r="T324" s="239">
        <v>60</v>
      </c>
      <c r="U324" s="239" t="s">
        <v>77</v>
      </c>
      <c r="V324" s="239">
        <v>60</v>
      </c>
      <c r="W324" s="340" t="s">
        <v>77</v>
      </c>
      <c r="X324" s="112" t="s">
        <v>1205</v>
      </c>
      <c r="Y324" s="104" t="s">
        <v>185</v>
      </c>
      <c r="Z324" s="104" t="s">
        <v>72</v>
      </c>
      <c r="AA324" s="104" t="s">
        <v>73</v>
      </c>
      <c r="AB324" s="104" t="s">
        <v>74</v>
      </c>
      <c r="AC324" s="104" t="s">
        <v>75</v>
      </c>
      <c r="AD324" s="104" t="s">
        <v>76</v>
      </c>
      <c r="AE324" s="239">
        <v>36</v>
      </c>
      <c r="AF324" s="104">
        <v>25</v>
      </c>
      <c r="AG324" s="104">
        <v>15</v>
      </c>
      <c r="AH324" s="104">
        <v>24</v>
      </c>
      <c r="AI324" s="104">
        <v>36</v>
      </c>
      <c r="AJ324" s="239">
        <v>45</v>
      </c>
      <c r="AK324" s="104">
        <v>0</v>
      </c>
      <c r="AL324" s="104">
        <v>0</v>
      </c>
      <c r="AM324" s="104">
        <v>0</v>
      </c>
      <c r="AN324" s="104">
        <v>60</v>
      </c>
      <c r="AO324" s="340" t="s">
        <v>77</v>
      </c>
      <c r="AP324" s="239" t="s">
        <v>78</v>
      </c>
      <c r="AQ324" s="239" t="s">
        <v>1206</v>
      </c>
      <c r="AR324" s="247" t="s">
        <v>1207</v>
      </c>
      <c r="AS324" s="236">
        <v>46024</v>
      </c>
      <c r="AT324" s="236">
        <v>46387</v>
      </c>
      <c r="AU324" s="239" t="s">
        <v>187</v>
      </c>
      <c r="AV324" s="239" t="s">
        <v>1208</v>
      </c>
    </row>
    <row r="325" spans="2:48" ht="89.25" customHeight="1" x14ac:dyDescent="0.35">
      <c r="B325" s="434"/>
      <c r="C325" s="344"/>
      <c r="D325" s="244"/>
      <c r="E325" s="232"/>
      <c r="F325" s="232"/>
      <c r="G325" s="232"/>
      <c r="H325" s="232"/>
      <c r="I325" s="231"/>
      <c r="J325" s="231"/>
      <c r="K325" s="231"/>
      <c r="L325" s="231"/>
      <c r="M325" s="231"/>
      <c r="N325" s="231"/>
      <c r="O325" s="231"/>
      <c r="P325" s="239"/>
      <c r="Q325" s="239"/>
      <c r="R325" s="244"/>
      <c r="S325" s="239"/>
      <c r="T325" s="239"/>
      <c r="U325" s="239"/>
      <c r="V325" s="239"/>
      <c r="W325" s="340"/>
      <c r="X325" s="112" t="s">
        <v>1209</v>
      </c>
      <c r="Y325" s="104" t="s">
        <v>44</v>
      </c>
      <c r="Z325" s="104" t="s">
        <v>84</v>
      </c>
      <c r="AA325" s="104" t="s">
        <v>73</v>
      </c>
      <c r="AB325" s="104" t="s">
        <v>74</v>
      </c>
      <c r="AC325" s="104" t="s">
        <v>75</v>
      </c>
      <c r="AD325" s="104" t="s">
        <v>76</v>
      </c>
      <c r="AE325" s="239"/>
      <c r="AF325" s="104">
        <v>0</v>
      </c>
      <c r="AG325" s="104">
        <v>0</v>
      </c>
      <c r="AH325" s="104">
        <v>0</v>
      </c>
      <c r="AI325" s="104">
        <v>36</v>
      </c>
      <c r="AJ325" s="239"/>
      <c r="AK325" s="104">
        <v>10</v>
      </c>
      <c r="AL325" s="104">
        <v>15</v>
      </c>
      <c r="AM325" s="104">
        <v>15</v>
      </c>
      <c r="AN325" s="104">
        <v>45</v>
      </c>
      <c r="AO325" s="340"/>
      <c r="AP325" s="239"/>
      <c r="AQ325" s="239"/>
      <c r="AR325" s="247"/>
      <c r="AS325" s="236"/>
      <c r="AT325" s="236"/>
      <c r="AU325" s="239"/>
      <c r="AV325" s="239"/>
    </row>
    <row r="326" spans="2:48" ht="63" customHeight="1" x14ac:dyDescent="0.35">
      <c r="B326" s="434"/>
      <c r="C326" s="344"/>
      <c r="D326" s="244"/>
      <c r="E326" s="232"/>
      <c r="F326" s="232"/>
      <c r="G326" s="232"/>
      <c r="H326" s="232"/>
      <c r="I326" s="231"/>
      <c r="J326" s="231"/>
      <c r="K326" s="231"/>
      <c r="L326" s="231"/>
      <c r="M326" s="231"/>
      <c r="N326" s="231"/>
      <c r="O326" s="231"/>
      <c r="P326" s="239"/>
      <c r="Q326" s="239"/>
      <c r="R326" s="244"/>
      <c r="S326" s="239"/>
      <c r="T326" s="239"/>
      <c r="U326" s="239"/>
      <c r="V326" s="239"/>
      <c r="W326" s="340"/>
      <c r="X326" s="112" t="s">
        <v>298</v>
      </c>
      <c r="Y326" s="104" t="s">
        <v>298</v>
      </c>
      <c r="Z326" s="104" t="s">
        <v>298</v>
      </c>
      <c r="AA326" s="104" t="s">
        <v>298</v>
      </c>
      <c r="AB326" s="104" t="s">
        <v>298</v>
      </c>
      <c r="AC326" s="104" t="s">
        <v>298</v>
      </c>
      <c r="AD326" s="104" t="s">
        <v>298</v>
      </c>
      <c r="AE326" s="239"/>
      <c r="AF326" s="104">
        <v>0</v>
      </c>
      <c r="AG326" s="104">
        <v>0</v>
      </c>
      <c r="AH326" s="104">
        <v>0</v>
      </c>
      <c r="AI326" s="104">
        <v>36</v>
      </c>
      <c r="AJ326" s="239"/>
      <c r="AK326" s="104">
        <v>0</v>
      </c>
      <c r="AL326" s="104">
        <v>0</v>
      </c>
      <c r="AM326" s="104">
        <v>0</v>
      </c>
      <c r="AN326" s="104">
        <v>45</v>
      </c>
      <c r="AO326" s="340"/>
      <c r="AP326" s="239"/>
      <c r="AQ326" s="239"/>
      <c r="AR326" s="247"/>
      <c r="AS326" s="236"/>
      <c r="AT326" s="236"/>
      <c r="AU326" s="239"/>
      <c r="AV326" s="239"/>
    </row>
    <row r="327" spans="2:48" ht="135.75" customHeight="1" x14ac:dyDescent="0.35">
      <c r="B327" s="434">
        <v>127</v>
      </c>
      <c r="C327" s="344" t="s">
        <v>1198</v>
      </c>
      <c r="D327" s="244" t="s">
        <v>1199</v>
      </c>
      <c r="E327" s="244" t="s">
        <v>1210</v>
      </c>
      <c r="F327" s="244" t="s">
        <v>61</v>
      </c>
      <c r="G327" s="244" t="s">
        <v>1211</v>
      </c>
      <c r="H327" s="244" t="s">
        <v>1212</v>
      </c>
      <c r="I327" s="231" t="s">
        <v>298</v>
      </c>
      <c r="J327" s="231" t="s">
        <v>298</v>
      </c>
      <c r="K327" s="231" t="s">
        <v>298</v>
      </c>
      <c r="L327" s="231" t="s">
        <v>298</v>
      </c>
      <c r="M327" s="231" t="s">
        <v>1213</v>
      </c>
      <c r="N327" s="231" t="s">
        <v>64</v>
      </c>
      <c r="O327" s="231" t="s">
        <v>237</v>
      </c>
      <c r="P327" s="239" t="s">
        <v>65</v>
      </c>
      <c r="Q327" s="239" t="s">
        <v>66</v>
      </c>
      <c r="R327" s="244">
        <v>30</v>
      </c>
      <c r="S327" s="239" t="s">
        <v>113</v>
      </c>
      <c r="T327" s="239">
        <v>40</v>
      </c>
      <c r="U327" s="239" t="s">
        <v>69</v>
      </c>
      <c r="V327" s="239">
        <v>80</v>
      </c>
      <c r="W327" s="216" t="s">
        <v>70</v>
      </c>
      <c r="X327" s="112" t="s">
        <v>1214</v>
      </c>
      <c r="Y327" s="104" t="s">
        <v>185</v>
      </c>
      <c r="Z327" s="104" t="s">
        <v>72</v>
      </c>
      <c r="AA327" s="104" t="s">
        <v>73</v>
      </c>
      <c r="AB327" s="104" t="s">
        <v>74</v>
      </c>
      <c r="AC327" s="104" t="s">
        <v>75</v>
      </c>
      <c r="AD327" s="104" t="s">
        <v>76</v>
      </c>
      <c r="AE327" s="239">
        <v>24</v>
      </c>
      <c r="AF327" s="104">
        <v>25</v>
      </c>
      <c r="AG327" s="104">
        <v>15</v>
      </c>
      <c r="AH327" s="104">
        <v>16</v>
      </c>
      <c r="AI327" s="104">
        <v>24</v>
      </c>
      <c r="AJ327" s="239">
        <v>60</v>
      </c>
      <c r="AK327" s="104">
        <v>0</v>
      </c>
      <c r="AL327" s="104">
        <v>0</v>
      </c>
      <c r="AM327" s="104">
        <v>0</v>
      </c>
      <c r="AN327" s="104">
        <v>80</v>
      </c>
      <c r="AO327" s="340" t="s">
        <v>77</v>
      </c>
      <c r="AP327" s="239" t="s">
        <v>78</v>
      </c>
      <c r="AQ327" s="239" t="s">
        <v>1206</v>
      </c>
      <c r="AR327" s="247" t="s">
        <v>1215</v>
      </c>
      <c r="AS327" s="240">
        <v>46024</v>
      </c>
      <c r="AT327" s="240">
        <v>46387</v>
      </c>
      <c r="AU327" s="239" t="s">
        <v>81</v>
      </c>
      <c r="AV327" s="239" t="s">
        <v>1208</v>
      </c>
    </row>
    <row r="328" spans="2:48" ht="103.5" customHeight="1" x14ac:dyDescent="0.35">
      <c r="B328" s="434"/>
      <c r="C328" s="344"/>
      <c r="D328" s="244"/>
      <c r="E328" s="244"/>
      <c r="F328" s="244"/>
      <c r="G328" s="244"/>
      <c r="H328" s="244"/>
      <c r="I328" s="231"/>
      <c r="J328" s="231"/>
      <c r="K328" s="231"/>
      <c r="L328" s="231"/>
      <c r="M328" s="231"/>
      <c r="N328" s="231"/>
      <c r="O328" s="231"/>
      <c r="P328" s="239"/>
      <c r="Q328" s="239"/>
      <c r="R328" s="244"/>
      <c r="S328" s="239"/>
      <c r="T328" s="239"/>
      <c r="U328" s="239"/>
      <c r="V328" s="239"/>
      <c r="W328" s="216"/>
      <c r="X328" s="112" t="s">
        <v>1216</v>
      </c>
      <c r="Y328" s="104" t="s">
        <v>44</v>
      </c>
      <c r="Z328" s="104" t="s">
        <v>84</v>
      </c>
      <c r="AA328" s="104" t="s">
        <v>73</v>
      </c>
      <c r="AB328" s="104" t="s">
        <v>74</v>
      </c>
      <c r="AC328" s="104" t="s">
        <v>75</v>
      </c>
      <c r="AD328" s="104" t="s">
        <v>76</v>
      </c>
      <c r="AE328" s="239"/>
      <c r="AF328" s="104">
        <v>0</v>
      </c>
      <c r="AG328" s="104">
        <v>0</v>
      </c>
      <c r="AH328" s="104">
        <v>0</v>
      </c>
      <c r="AI328" s="104">
        <v>24</v>
      </c>
      <c r="AJ328" s="239"/>
      <c r="AK328" s="104">
        <v>10</v>
      </c>
      <c r="AL328" s="104">
        <v>15</v>
      </c>
      <c r="AM328" s="104">
        <v>20</v>
      </c>
      <c r="AN328" s="104">
        <v>60</v>
      </c>
      <c r="AO328" s="340"/>
      <c r="AP328" s="239"/>
      <c r="AQ328" s="239"/>
      <c r="AR328" s="247"/>
      <c r="AS328" s="240"/>
      <c r="AT328" s="240"/>
      <c r="AU328" s="239"/>
      <c r="AV328" s="239"/>
    </row>
    <row r="329" spans="2:48" ht="108" customHeight="1" x14ac:dyDescent="0.35">
      <c r="B329" s="434"/>
      <c r="C329" s="344"/>
      <c r="D329" s="244"/>
      <c r="E329" s="244"/>
      <c r="F329" s="244"/>
      <c r="G329" s="244"/>
      <c r="H329" s="244"/>
      <c r="I329" s="231"/>
      <c r="J329" s="231"/>
      <c r="K329" s="231"/>
      <c r="L329" s="231"/>
      <c r="M329" s="231"/>
      <c r="N329" s="231"/>
      <c r="O329" s="231"/>
      <c r="P329" s="239"/>
      <c r="Q329" s="239"/>
      <c r="R329" s="244"/>
      <c r="S329" s="239"/>
      <c r="T329" s="239"/>
      <c r="U329" s="239"/>
      <c r="V329" s="239"/>
      <c r="W329" s="216"/>
      <c r="X329" s="112" t="s">
        <v>298</v>
      </c>
      <c r="Y329" s="104" t="s">
        <v>1217</v>
      </c>
      <c r="Z329" s="104" t="s">
        <v>298</v>
      </c>
      <c r="AA329" s="104" t="s">
        <v>298</v>
      </c>
      <c r="AB329" s="104" t="s">
        <v>298</v>
      </c>
      <c r="AC329" s="104" t="s">
        <v>298</v>
      </c>
      <c r="AD329" s="104" t="s">
        <v>298</v>
      </c>
      <c r="AE329" s="239"/>
      <c r="AF329" s="104">
        <v>0</v>
      </c>
      <c r="AG329" s="104">
        <v>0</v>
      </c>
      <c r="AH329" s="104">
        <v>0</v>
      </c>
      <c r="AI329" s="104">
        <v>24</v>
      </c>
      <c r="AJ329" s="239"/>
      <c r="AK329" s="104">
        <v>0</v>
      </c>
      <c r="AL329" s="104">
        <v>0</v>
      </c>
      <c r="AM329" s="104">
        <v>0</v>
      </c>
      <c r="AN329" s="104">
        <v>60</v>
      </c>
      <c r="AO329" s="340"/>
      <c r="AP329" s="239"/>
      <c r="AQ329" s="239"/>
      <c r="AR329" s="247"/>
      <c r="AS329" s="240"/>
      <c r="AT329" s="240"/>
      <c r="AU329" s="239"/>
      <c r="AV329" s="239"/>
    </row>
    <row r="330" spans="2:48" ht="101.25" customHeight="1" x14ac:dyDescent="0.35">
      <c r="B330" s="434">
        <v>128</v>
      </c>
      <c r="C330" s="239" t="s">
        <v>1198</v>
      </c>
      <c r="D330" s="244" t="s">
        <v>1199</v>
      </c>
      <c r="E330" s="244" t="s">
        <v>1218</v>
      </c>
      <c r="F330" s="244" t="s">
        <v>298</v>
      </c>
      <c r="G330" s="232" t="s">
        <v>298</v>
      </c>
      <c r="H330" s="232" t="s">
        <v>298</v>
      </c>
      <c r="I330" s="231" t="s">
        <v>1219</v>
      </c>
      <c r="J330" s="231" t="s">
        <v>1220</v>
      </c>
      <c r="K330" s="231" t="s">
        <v>1221</v>
      </c>
      <c r="L330" s="231" t="s">
        <v>1222</v>
      </c>
      <c r="M330" s="231" t="s">
        <v>1223</v>
      </c>
      <c r="N330" s="231" t="s">
        <v>89</v>
      </c>
      <c r="O330" s="231" t="s">
        <v>237</v>
      </c>
      <c r="P330" s="239" t="s">
        <v>90</v>
      </c>
      <c r="Q330" s="239" t="s">
        <v>91</v>
      </c>
      <c r="R330" s="244">
        <v>3800</v>
      </c>
      <c r="S330" s="239" t="s">
        <v>806</v>
      </c>
      <c r="T330" s="239">
        <v>80</v>
      </c>
      <c r="U330" s="239" t="s">
        <v>69</v>
      </c>
      <c r="V330" s="239">
        <v>80</v>
      </c>
      <c r="W330" s="216" t="s">
        <v>70</v>
      </c>
      <c r="X330" s="112" t="s">
        <v>1224</v>
      </c>
      <c r="Y330" s="104" t="s">
        <v>185</v>
      </c>
      <c r="Z330" s="104" t="s">
        <v>72</v>
      </c>
      <c r="AA330" s="104" t="s">
        <v>73</v>
      </c>
      <c r="AB330" s="104" t="s">
        <v>74</v>
      </c>
      <c r="AC330" s="104" t="s">
        <v>75</v>
      </c>
      <c r="AD330" s="104" t="s">
        <v>76</v>
      </c>
      <c r="AE330" s="239">
        <v>48</v>
      </c>
      <c r="AF330" s="104">
        <v>25</v>
      </c>
      <c r="AG330" s="104">
        <v>15</v>
      </c>
      <c r="AH330" s="104">
        <v>32</v>
      </c>
      <c r="AI330" s="104">
        <v>48</v>
      </c>
      <c r="AJ330" s="239">
        <v>60</v>
      </c>
      <c r="AK330" s="104">
        <v>0</v>
      </c>
      <c r="AL330" s="104">
        <v>0</v>
      </c>
      <c r="AM330" s="104">
        <v>0</v>
      </c>
      <c r="AN330" s="104">
        <v>80</v>
      </c>
      <c r="AO330" s="340" t="s">
        <v>77</v>
      </c>
      <c r="AP330" s="239" t="s">
        <v>78</v>
      </c>
      <c r="AQ330" s="239" t="s">
        <v>1206</v>
      </c>
      <c r="AR330" s="247" t="s">
        <v>1225</v>
      </c>
      <c r="AS330" s="240">
        <v>46024</v>
      </c>
      <c r="AT330" s="240">
        <v>46387</v>
      </c>
      <c r="AU330" s="239" t="s">
        <v>81</v>
      </c>
      <c r="AV330" s="239" t="s">
        <v>1208</v>
      </c>
    </row>
    <row r="331" spans="2:48" ht="150" customHeight="1" x14ac:dyDescent="0.35">
      <c r="B331" s="434"/>
      <c r="C331" s="239"/>
      <c r="D331" s="244"/>
      <c r="E331" s="244"/>
      <c r="F331" s="244"/>
      <c r="G331" s="232"/>
      <c r="H331" s="232"/>
      <c r="I331" s="231"/>
      <c r="J331" s="231"/>
      <c r="K331" s="231"/>
      <c r="L331" s="231"/>
      <c r="M331" s="231"/>
      <c r="N331" s="231"/>
      <c r="O331" s="231"/>
      <c r="P331" s="239"/>
      <c r="Q331" s="239"/>
      <c r="R331" s="244"/>
      <c r="S331" s="239"/>
      <c r="T331" s="239"/>
      <c r="U331" s="239"/>
      <c r="V331" s="239"/>
      <c r="W331" s="216"/>
      <c r="X331" s="112" t="s">
        <v>1226</v>
      </c>
      <c r="Y331" s="104" t="s">
        <v>44</v>
      </c>
      <c r="Z331" s="104" t="s">
        <v>84</v>
      </c>
      <c r="AA331" s="104" t="s">
        <v>73</v>
      </c>
      <c r="AB331" s="104" t="s">
        <v>74</v>
      </c>
      <c r="AC331" s="104" t="s">
        <v>75</v>
      </c>
      <c r="AD331" s="104" t="s">
        <v>76</v>
      </c>
      <c r="AE331" s="239"/>
      <c r="AF331" s="104">
        <v>0</v>
      </c>
      <c r="AG331" s="104">
        <v>0</v>
      </c>
      <c r="AH331" s="104">
        <v>0</v>
      </c>
      <c r="AI331" s="104">
        <v>48</v>
      </c>
      <c r="AJ331" s="239"/>
      <c r="AK331" s="104">
        <v>10</v>
      </c>
      <c r="AL331" s="104">
        <v>15</v>
      </c>
      <c r="AM331" s="104">
        <v>20</v>
      </c>
      <c r="AN331" s="104">
        <v>60</v>
      </c>
      <c r="AO331" s="340"/>
      <c r="AP331" s="239"/>
      <c r="AQ331" s="239"/>
      <c r="AR331" s="247"/>
      <c r="AS331" s="240"/>
      <c r="AT331" s="240"/>
      <c r="AU331" s="239"/>
      <c r="AV331" s="239"/>
    </row>
    <row r="332" spans="2:48" ht="87.75" customHeight="1" x14ac:dyDescent="0.35">
      <c r="B332" s="434"/>
      <c r="C332" s="239"/>
      <c r="D332" s="244"/>
      <c r="E332" s="244"/>
      <c r="F332" s="244"/>
      <c r="G332" s="232"/>
      <c r="H332" s="232"/>
      <c r="I332" s="231"/>
      <c r="J332" s="231"/>
      <c r="K332" s="231"/>
      <c r="L332" s="231"/>
      <c r="M332" s="231"/>
      <c r="N332" s="231"/>
      <c r="O332" s="231"/>
      <c r="P332" s="239"/>
      <c r="Q332" s="239"/>
      <c r="R332" s="244"/>
      <c r="S332" s="239"/>
      <c r="T332" s="239"/>
      <c r="U332" s="239"/>
      <c r="V332" s="239"/>
      <c r="W332" s="216"/>
      <c r="X332" s="112" t="s">
        <v>298</v>
      </c>
      <c r="Y332" s="104" t="s">
        <v>298</v>
      </c>
      <c r="Z332" s="104" t="s">
        <v>298</v>
      </c>
      <c r="AA332" s="104" t="s">
        <v>298</v>
      </c>
      <c r="AB332" s="104" t="s">
        <v>298</v>
      </c>
      <c r="AC332" s="104" t="s">
        <v>298</v>
      </c>
      <c r="AD332" s="104" t="s">
        <v>298</v>
      </c>
      <c r="AE332" s="239"/>
      <c r="AF332" s="104">
        <v>0</v>
      </c>
      <c r="AG332" s="104">
        <v>0</v>
      </c>
      <c r="AH332" s="104">
        <v>0</v>
      </c>
      <c r="AI332" s="104">
        <v>48</v>
      </c>
      <c r="AJ332" s="239"/>
      <c r="AK332" s="104">
        <v>0</v>
      </c>
      <c r="AL332" s="104">
        <v>0</v>
      </c>
      <c r="AM332" s="104">
        <v>0</v>
      </c>
      <c r="AN332" s="104">
        <v>60</v>
      </c>
      <c r="AO332" s="340"/>
      <c r="AP332" s="239"/>
      <c r="AQ332" s="239"/>
      <c r="AR332" s="247"/>
      <c r="AS332" s="240"/>
      <c r="AT332" s="240"/>
      <c r="AU332" s="239"/>
      <c r="AV332" s="239"/>
    </row>
    <row r="333" spans="2:48" ht="168" customHeight="1" x14ac:dyDescent="0.35">
      <c r="B333" s="434">
        <v>129</v>
      </c>
      <c r="C333" s="239" t="s">
        <v>1198</v>
      </c>
      <c r="D333" s="244" t="s">
        <v>1199</v>
      </c>
      <c r="E333" s="244" t="s">
        <v>1227</v>
      </c>
      <c r="F333" s="244" t="s">
        <v>298</v>
      </c>
      <c r="G333" s="244" t="s">
        <v>298</v>
      </c>
      <c r="H333" s="244" t="s">
        <v>298</v>
      </c>
      <c r="I333" s="231" t="s">
        <v>1228</v>
      </c>
      <c r="J333" s="231" t="s">
        <v>1229</v>
      </c>
      <c r="K333" s="231" t="s">
        <v>1230</v>
      </c>
      <c r="L333" s="231" t="s">
        <v>1231</v>
      </c>
      <c r="M333" s="231" t="s">
        <v>1232</v>
      </c>
      <c r="N333" s="231" t="s">
        <v>89</v>
      </c>
      <c r="O333" s="231" t="s">
        <v>237</v>
      </c>
      <c r="P333" s="239" t="s">
        <v>90</v>
      </c>
      <c r="Q333" s="239" t="s">
        <v>91</v>
      </c>
      <c r="R333" s="244">
        <v>2500</v>
      </c>
      <c r="S333" s="239" t="s">
        <v>806</v>
      </c>
      <c r="T333" s="239">
        <v>80</v>
      </c>
      <c r="U333" s="239" t="s">
        <v>69</v>
      </c>
      <c r="V333" s="239">
        <v>80</v>
      </c>
      <c r="W333" s="216" t="s">
        <v>70</v>
      </c>
      <c r="X333" s="112" t="s">
        <v>1233</v>
      </c>
      <c r="Y333" s="104" t="s">
        <v>185</v>
      </c>
      <c r="Z333" s="104" t="s">
        <v>72</v>
      </c>
      <c r="AA333" s="104" t="s">
        <v>73</v>
      </c>
      <c r="AB333" s="104" t="s">
        <v>74</v>
      </c>
      <c r="AC333" s="104" t="s">
        <v>75</v>
      </c>
      <c r="AD333" s="104" t="s">
        <v>76</v>
      </c>
      <c r="AE333" s="239">
        <v>28.8</v>
      </c>
      <c r="AF333" s="104">
        <v>25</v>
      </c>
      <c r="AG333" s="104">
        <v>15</v>
      </c>
      <c r="AH333" s="104">
        <v>32</v>
      </c>
      <c r="AI333" s="104">
        <v>48</v>
      </c>
      <c r="AJ333" s="239">
        <v>60</v>
      </c>
      <c r="AK333" s="104">
        <v>0</v>
      </c>
      <c r="AL333" s="104">
        <v>0</v>
      </c>
      <c r="AM333" s="104">
        <v>0</v>
      </c>
      <c r="AN333" s="104">
        <v>80</v>
      </c>
      <c r="AO333" s="340" t="s">
        <v>77</v>
      </c>
      <c r="AP333" s="239" t="s">
        <v>78</v>
      </c>
      <c r="AQ333" s="239" t="s">
        <v>1206</v>
      </c>
      <c r="AR333" s="247" t="s">
        <v>1234</v>
      </c>
      <c r="AS333" s="240">
        <v>46024</v>
      </c>
      <c r="AT333" s="240">
        <v>46387</v>
      </c>
      <c r="AU333" s="239" t="s">
        <v>81</v>
      </c>
      <c r="AV333" s="239" t="s">
        <v>1208</v>
      </c>
    </row>
    <row r="334" spans="2:48" ht="202.5" customHeight="1" x14ac:dyDescent="0.35">
      <c r="B334" s="434"/>
      <c r="C334" s="239"/>
      <c r="D334" s="244"/>
      <c r="E334" s="244"/>
      <c r="F334" s="244"/>
      <c r="G334" s="244"/>
      <c r="H334" s="244"/>
      <c r="I334" s="231"/>
      <c r="J334" s="231"/>
      <c r="K334" s="231"/>
      <c r="L334" s="231"/>
      <c r="M334" s="231"/>
      <c r="N334" s="231"/>
      <c r="O334" s="231"/>
      <c r="P334" s="239"/>
      <c r="Q334" s="239"/>
      <c r="R334" s="244"/>
      <c r="S334" s="239"/>
      <c r="T334" s="239"/>
      <c r="U334" s="239"/>
      <c r="V334" s="239"/>
      <c r="W334" s="216"/>
      <c r="X334" s="112" t="s">
        <v>1235</v>
      </c>
      <c r="Y334" s="104" t="s">
        <v>185</v>
      </c>
      <c r="Z334" s="104" t="s">
        <v>72</v>
      </c>
      <c r="AA334" s="104" t="s">
        <v>73</v>
      </c>
      <c r="AB334" s="104" t="s">
        <v>74</v>
      </c>
      <c r="AC334" s="104" t="s">
        <v>75</v>
      </c>
      <c r="AD334" s="104" t="s">
        <v>76</v>
      </c>
      <c r="AE334" s="239"/>
      <c r="AF334" s="104">
        <v>25</v>
      </c>
      <c r="AG334" s="104">
        <v>15</v>
      </c>
      <c r="AH334" s="104">
        <v>19.2</v>
      </c>
      <c r="AI334" s="104">
        <v>28.8</v>
      </c>
      <c r="AJ334" s="239"/>
      <c r="AK334" s="104">
        <v>0</v>
      </c>
      <c r="AL334" s="104">
        <v>0</v>
      </c>
      <c r="AM334" s="104">
        <v>0</v>
      </c>
      <c r="AN334" s="104">
        <v>80</v>
      </c>
      <c r="AO334" s="340"/>
      <c r="AP334" s="239"/>
      <c r="AQ334" s="239"/>
      <c r="AR334" s="247"/>
      <c r="AS334" s="240" t="s">
        <v>298</v>
      </c>
      <c r="AT334" s="240" t="s">
        <v>298</v>
      </c>
      <c r="AU334" s="239"/>
      <c r="AV334" s="239"/>
    </row>
    <row r="335" spans="2:48" ht="146.25" customHeight="1" x14ac:dyDescent="0.35">
      <c r="B335" s="434"/>
      <c r="C335" s="239"/>
      <c r="D335" s="244"/>
      <c r="E335" s="244"/>
      <c r="F335" s="244"/>
      <c r="G335" s="244"/>
      <c r="H335" s="244"/>
      <c r="I335" s="231"/>
      <c r="J335" s="231"/>
      <c r="K335" s="231"/>
      <c r="L335" s="231"/>
      <c r="M335" s="231"/>
      <c r="N335" s="231"/>
      <c r="O335" s="231"/>
      <c r="P335" s="239"/>
      <c r="Q335" s="239"/>
      <c r="R335" s="244"/>
      <c r="S335" s="239"/>
      <c r="T335" s="239"/>
      <c r="U335" s="239"/>
      <c r="V335" s="239"/>
      <c r="W335" s="216"/>
      <c r="X335" s="112" t="s">
        <v>1236</v>
      </c>
      <c r="Y335" s="104" t="s">
        <v>44</v>
      </c>
      <c r="Z335" s="104" t="s">
        <v>84</v>
      </c>
      <c r="AA335" s="104" t="s">
        <v>73</v>
      </c>
      <c r="AB335" s="104" t="s">
        <v>74</v>
      </c>
      <c r="AC335" s="104" t="s">
        <v>75</v>
      </c>
      <c r="AD335" s="104" t="s">
        <v>76</v>
      </c>
      <c r="AE335" s="239"/>
      <c r="AF335" s="104">
        <v>0</v>
      </c>
      <c r="AG335" s="104">
        <v>0</v>
      </c>
      <c r="AH335" s="104">
        <v>0</v>
      </c>
      <c r="AI335" s="104">
        <v>28.8</v>
      </c>
      <c r="AJ335" s="239"/>
      <c r="AK335" s="104">
        <v>10</v>
      </c>
      <c r="AL335" s="104">
        <v>15</v>
      </c>
      <c r="AM335" s="104">
        <v>20</v>
      </c>
      <c r="AN335" s="104">
        <v>60</v>
      </c>
      <c r="AO335" s="340"/>
      <c r="AP335" s="239"/>
      <c r="AQ335" s="239"/>
      <c r="AR335" s="247"/>
      <c r="AS335" s="240" t="s">
        <v>298</v>
      </c>
      <c r="AT335" s="240" t="s">
        <v>298</v>
      </c>
      <c r="AU335" s="239"/>
      <c r="AV335" s="239"/>
    </row>
    <row r="336" spans="2:48" ht="101.25" customHeight="1" x14ac:dyDescent="0.35">
      <c r="B336" s="434">
        <v>130</v>
      </c>
      <c r="C336" s="239" t="s">
        <v>1198</v>
      </c>
      <c r="D336" s="244" t="s">
        <v>1199</v>
      </c>
      <c r="E336" s="244" t="s">
        <v>1237</v>
      </c>
      <c r="F336" s="244" t="s">
        <v>298</v>
      </c>
      <c r="G336" s="232" t="s">
        <v>298</v>
      </c>
      <c r="H336" s="232" t="s">
        <v>298</v>
      </c>
      <c r="I336" s="239" t="s">
        <v>1238</v>
      </c>
      <c r="J336" s="231" t="s">
        <v>1239</v>
      </c>
      <c r="K336" s="231" t="s">
        <v>1240</v>
      </c>
      <c r="L336" s="231" t="s">
        <v>1241</v>
      </c>
      <c r="M336" s="231" t="s">
        <v>1242</v>
      </c>
      <c r="N336" s="231" t="s">
        <v>89</v>
      </c>
      <c r="O336" s="231" t="s">
        <v>237</v>
      </c>
      <c r="P336" s="239" t="s">
        <v>90</v>
      </c>
      <c r="Q336" s="239" t="s">
        <v>91</v>
      </c>
      <c r="R336" s="244">
        <v>500</v>
      </c>
      <c r="S336" s="239" t="s">
        <v>806</v>
      </c>
      <c r="T336" s="239">
        <v>80</v>
      </c>
      <c r="U336" s="239" t="s">
        <v>69</v>
      </c>
      <c r="V336" s="239">
        <v>80</v>
      </c>
      <c r="W336" s="216" t="s">
        <v>70</v>
      </c>
      <c r="X336" s="112" t="s">
        <v>1243</v>
      </c>
      <c r="Y336" s="104" t="s">
        <v>185</v>
      </c>
      <c r="Z336" s="104" t="s">
        <v>72</v>
      </c>
      <c r="AA336" s="104" t="s">
        <v>73</v>
      </c>
      <c r="AB336" s="104" t="s">
        <v>74</v>
      </c>
      <c r="AC336" s="104" t="s">
        <v>75</v>
      </c>
      <c r="AD336" s="104" t="s">
        <v>76</v>
      </c>
      <c r="AE336" s="239">
        <v>48</v>
      </c>
      <c r="AF336" s="104">
        <v>25</v>
      </c>
      <c r="AG336" s="104">
        <v>15</v>
      </c>
      <c r="AH336" s="104">
        <v>32</v>
      </c>
      <c r="AI336" s="104">
        <v>48</v>
      </c>
      <c r="AJ336" s="239">
        <v>60</v>
      </c>
      <c r="AK336" s="104">
        <v>0</v>
      </c>
      <c r="AL336" s="104">
        <v>0</v>
      </c>
      <c r="AM336" s="104">
        <v>0</v>
      </c>
      <c r="AN336" s="104">
        <v>80</v>
      </c>
      <c r="AO336" s="340" t="s">
        <v>77</v>
      </c>
      <c r="AP336" s="239" t="s">
        <v>78</v>
      </c>
      <c r="AQ336" s="239" t="s">
        <v>1206</v>
      </c>
      <c r="AR336" s="247" t="s">
        <v>1244</v>
      </c>
      <c r="AS336" s="240">
        <v>46024</v>
      </c>
      <c r="AT336" s="240">
        <v>46387</v>
      </c>
      <c r="AU336" s="239" t="s">
        <v>81</v>
      </c>
      <c r="AV336" s="239" t="s">
        <v>1208</v>
      </c>
    </row>
    <row r="337" spans="2:48" ht="133.5" customHeight="1" x14ac:dyDescent="0.35">
      <c r="B337" s="434"/>
      <c r="C337" s="239"/>
      <c r="D337" s="244"/>
      <c r="E337" s="244"/>
      <c r="F337" s="244"/>
      <c r="G337" s="232"/>
      <c r="H337" s="232"/>
      <c r="I337" s="239"/>
      <c r="J337" s="231"/>
      <c r="K337" s="231"/>
      <c r="L337" s="231"/>
      <c r="M337" s="231"/>
      <c r="N337" s="231"/>
      <c r="O337" s="231"/>
      <c r="P337" s="239"/>
      <c r="Q337" s="239"/>
      <c r="R337" s="244"/>
      <c r="S337" s="239"/>
      <c r="T337" s="239"/>
      <c r="U337" s="239"/>
      <c r="V337" s="239"/>
      <c r="W337" s="216"/>
      <c r="X337" s="112" t="s">
        <v>1245</v>
      </c>
      <c r="Y337" s="104" t="s">
        <v>44</v>
      </c>
      <c r="Z337" s="104" t="s">
        <v>84</v>
      </c>
      <c r="AA337" s="104" t="s">
        <v>73</v>
      </c>
      <c r="AB337" s="104" t="s">
        <v>74</v>
      </c>
      <c r="AC337" s="104" t="s">
        <v>75</v>
      </c>
      <c r="AD337" s="104" t="s">
        <v>76</v>
      </c>
      <c r="AE337" s="239"/>
      <c r="AF337" s="104">
        <v>0</v>
      </c>
      <c r="AG337" s="104">
        <v>0</v>
      </c>
      <c r="AH337" s="104">
        <v>0</v>
      </c>
      <c r="AI337" s="104">
        <v>48</v>
      </c>
      <c r="AJ337" s="239"/>
      <c r="AK337" s="104">
        <v>10</v>
      </c>
      <c r="AL337" s="104">
        <v>15</v>
      </c>
      <c r="AM337" s="104">
        <v>20</v>
      </c>
      <c r="AN337" s="104">
        <v>60</v>
      </c>
      <c r="AO337" s="340"/>
      <c r="AP337" s="239"/>
      <c r="AQ337" s="239"/>
      <c r="AR337" s="247"/>
      <c r="AS337" s="240"/>
      <c r="AT337" s="240"/>
      <c r="AU337" s="239"/>
      <c r="AV337" s="239"/>
    </row>
    <row r="338" spans="2:48" ht="123.75" customHeight="1" x14ac:dyDescent="0.35">
      <c r="B338" s="434"/>
      <c r="C338" s="239"/>
      <c r="D338" s="244"/>
      <c r="E338" s="244"/>
      <c r="F338" s="244"/>
      <c r="G338" s="232"/>
      <c r="H338" s="232"/>
      <c r="I338" s="239"/>
      <c r="J338" s="231"/>
      <c r="K338" s="231"/>
      <c r="L338" s="231"/>
      <c r="M338" s="231"/>
      <c r="N338" s="231"/>
      <c r="O338" s="231"/>
      <c r="P338" s="239"/>
      <c r="Q338" s="239"/>
      <c r="R338" s="244"/>
      <c r="S338" s="239"/>
      <c r="T338" s="239"/>
      <c r="U338" s="239"/>
      <c r="V338" s="239"/>
      <c r="W338" s="216"/>
      <c r="X338" s="112" t="s">
        <v>298</v>
      </c>
      <c r="Y338" s="104" t="s">
        <v>298</v>
      </c>
      <c r="Z338" s="104" t="s">
        <v>298</v>
      </c>
      <c r="AA338" s="104" t="s">
        <v>298</v>
      </c>
      <c r="AB338" s="104" t="s">
        <v>298</v>
      </c>
      <c r="AC338" s="104" t="s">
        <v>298</v>
      </c>
      <c r="AD338" s="104" t="s">
        <v>298</v>
      </c>
      <c r="AE338" s="239"/>
      <c r="AF338" s="104">
        <v>0</v>
      </c>
      <c r="AG338" s="104">
        <v>0</v>
      </c>
      <c r="AH338" s="104">
        <v>0</v>
      </c>
      <c r="AI338" s="104">
        <v>48</v>
      </c>
      <c r="AJ338" s="239"/>
      <c r="AK338" s="104">
        <v>0</v>
      </c>
      <c r="AL338" s="104">
        <v>0</v>
      </c>
      <c r="AM338" s="104">
        <v>0</v>
      </c>
      <c r="AN338" s="104">
        <v>60</v>
      </c>
      <c r="AO338" s="340"/>
      <c r="AP338" s="239"/>
      <c r="AQ338" s="239"/>
      <c r="AR338" s="247"/>
      <c r="AS338" s="240"/>
      <c r="AT338" s="240"/>
      <c r="AU338" s="239"/>
      <c r="AV338" s="239"/>
    </row>
    <row r="339" spans="2:48" ht="108" customHeight="1" x14ac:dyDescent="0.35">
      <c r="B339" s="434">
        <v>131</v>
      </c>
      <c r="C339" s="239" t="s">
        <v>1198</v>
      </c>
      <c r="D339" s="244" t="s">
        <v>1199</v>
      </c>
      <c r="E339" s="244" t="s">
        <v>1246</v>
      </c>
      <c r="F339" s="244" t="s">
        <v>61</v>
      </c>
      <c r="G339" s="232" t="s">
        <v>1247</v>
      </c>
      <c r="H339" s="232" t="s">
        <v>1248</v>
      </c>
      <c r="I339" s="231" t="s">
        <v>298</v>
      </c>
      <c r="J339" s="231" t="s">
        <v>298</v>
      </c>
      <c r="K339" s="231" t="s">
        <v>298</v>
      </c>
      <c r="L339" s="231" t="s">
        <v>298</v>
      </c>
      <c r="M339" s="231" t="s">
        <v>1249</v>
      </c>
      <c r="N339" s="231" t="s">
        <v>64</v>
      </c>
      <c r="O339" s="231" t="s">
        <v>237</v>
      </c>
      <c r="P339" s="239" t="s">
        <v>65</v>
      </c>
      <c r="Q339" s="239" t="s">
        <v>66</v>
      </c>
      <c r="R339" s="244">
        <v>291</v>
      </c>
      <c r="S339" s="239" t="s">
        <v>113</v>
      </c>
      <c r="T339" s="239">
        <v>40</v>
      </c>
      <c r="U339" s="239" t="s">
        <v>77</v>
      </c>
      <c r="V339" s="239">
        <v>60</v>
      </c>
      <c r="W339" s="216" t="s">
        <v>77</v>
      </c>
      <c r="X339" s="112" t="s">
        <v>1250</v>
      </c>
      <c r="Y339" s="104" t="s">
        <v>185</v>
      </c>
      <c r="Z339" s="104" t="s">
        <v>72</v>
      </c>
      <c r="AA339" s="104" t="s">
        <v>73</v>
      </c>
      <c r="AB339" s="104" t="s">
        <v>74</v>
      </c>
      <c r="AC339" s="104" t="s">
        <v>75</v>
      </c>
      <c r="AD339" s="104" t="s">
        <v>76</v>
      </c>
      <c r="AE339" s="239">
        <v>14.4</v>
      </c>
      <c r="AF339" s="104">
        <v>25</v>
      </c>
      <c r="AG339" s="104">
        <v>15</v>
      </c>
      <c r="AH339" s="104">
        <v>16</v>
      </c>
      <c r="AI339" s="104">
        <v>24</v>
      </c>
      <c r="AJ339" s="239">
        <v>45</v>
      </c>
      <c r="AK339" s="104">
        <v>0</v>
      </c>
      <c r="AL339" s="104">
        <v>0</v>
      </c>
      <c r="AM339" s="104">
        <v>0</v>
      </c>
      <c r="AN339" s="104">
        <v>60</v>
      </c>
      <c r="AO339" s="340" t="s">
        <v>77</v>
      </c>
      <c r="AP339" s="239" t="s">
        <v>78</v>
      </c>
      <c r="AQ339" s="239" t="s">
        <v>1206</v>
      </c>
      <c r="AR339" s="247" t="s">
        <v>1251</v>
      </c>
      <c r="AS339" s="240">
        <v>46024</v>
      </c>
      <c r="AT339" s="240">
        <v>46387</v>
      </c>
      <c r="AU339" s="239" t="s">
        <v>81</v>
      </c>
      <c r="AV339" s="239" t="s">
        <v>1252</v>
      </c>
    </row>
    <row r="340" spans="2:48" ht="87.75" customHeight="1" x14ac:dyDescent="0.35">
      <c r="B340" s="434"/>
      <c r="C340" s="239"/>
      <c r="D340" s="244"/>
      <c r="E340" s="244"/>
      <c r="F340" s="244"/>
      <c r="G340" s="232"/>
      <c r="H340" s="232"/>
      <c r="I340" s="231"/>
      <c r="J340" s="231"/>
      <c r="K340" s="231"/>
      <c r="L340" s="231"/>
      <c r="M340" s="231"/>
      <c r="N340" s="231"/>
      <c r="O340" s="231"/>
      <c r="P340" s="239"/>
      <c r="Q340" s="239"/>
      <c r="R340" s="244"/>
      <c r="S340" s="239"/>
      <c r="T340" s="239"/>
      <c r="U340" s="239"/>
      <c r="V340" s="239"/>
      <c r="W340" s="216"/>
      <c r="X340" s="112" t="s">
        <v>1253</v>
      </c>
      <c r="Y340" s="104" t="s">
        <v>185</v>
      </c>
      <c r="Z340" s="104" t="s">
        <v>72</v>
      </c>
      <c r="AA340" s="104" t="s">
        <v>73</v>
      </c>
      <c r="AB340" s="104" t="s">
        <v>74</v>
      </c>
      <c r="AC340" s="104" t="s">
        <v>75</v>
      </c>
      <c r="AD340" s="104" t="s">
        <v>76</v>
      </c>
      <c r="AE340" s="239"/>
      <c r="AF340" s="104">
        <v>25</v>
      </c>
      <c r="AG340" s="104">
        <v>15</v>
      </c>
      <c r="AH340" s="104">
        <v>9.6</v>
      </c>
      <c r="AI340" s="104">
        <v>14.4</v>
      </c>
      <c r="AJ340" s="239"/>
      <c r="AK340" s="104">
        <v>0</v>
      </c>
      <c r="AL340" s="104">
        <v>0</v>
      </c>
      <c r="AM340" s="104">
        <v>0</v>
      </c>
      <c r="AN340" s="104">
        <v>60</v>
      </c>
      <c r="AO340" s="340"/>
      <c r="AP340" s="239"/>
      <c r="AQ340" s="239"/>
      <c r="AR340" s="247"/>
      <c r="AS340" s="240" t="s">
        <v>298</v>
      </c>
      <c r="AT340" s="240" t="s">
        <v>298</v>
      </c>
      <c r="AU340" s="239"/>
      <c r="AV340" s="239"/>
    </row>
    <row r="341" spans="2:48" ht="117" customHeight="1" x14ac:dyDescent="0.35">
      <c r="B341" s="434"/>
      <c r="C341" s="239"/>
      <c r="D341" s="244"/>
      <c r="E341" s="244"/>
      <c r="F341" s="244"/>
      <c r="G341" s="232"/>
      <c r="H341" s="232"/>
      <c r="I341" s="231"/>
      <c r="J341" s="231"/>
      <c r="K341" s="231"/>
      <c r="L341" s="231"/>
      <c r="M341" s="231"/>
      <c r="N341" s="231"/>
      <c r="O341" s="231"/>
      <c r="P341" s="239"/>
      <c r="Q341" s="239"/>
      <c r="R341" s="244"/>
      <c r="S341" s="239"/>
      <c r="T341" s="239"/>
      <c r="U341" s="239"/>
      <c r="V341" s="239"/>
      <c r="W341" s="216"/>
      <c r="X341" s="112" t="s">
        <v>1254</v>
      </c>
      <c r="Y341" s="104" t="s">
        <v>44</v>
      </c>
      <c r="Z341" s="104" t="s">
        <v>84</v>
      </c>
      <c r="AA341" s="104" t="s">
        <v>73</v>
      </c>
      <c r="AB341" s="104" t="s">
        <v>74</v>
      </c>
      <c r="AC341" s="104" t="s">
        <v>75</v>
      </c>
      <c r="AD341" s="104" t="s">
        <v>76</v>
      </c>
      <c r="AE341" s="239"/>
      <c r="AF341" s="104">
        <v>0</v>
      </c>
      <c r="AG341" s="104">
        <v>0</v>
      </c>
      <c r="AH341" s="104">
        <v>0</v>
      </c>
      <c r="AI341" s="104">
        <v>14.4</v>
      </c>
      <c r="AJ341" s="239"/>
      <c r="AK341" s="104">
        <v>10</v>
      </c>
      <c r="AL341" s="104">
        <v>15</v>
      </c>
      <c r="AM341" s="104">
        <v>15</v>
      </c>
      <c r="AN341" s="104">
        <v>45</v>
      </c>
      <c r="AO341" s="340"/>
      <c r="AP341" s="239"/>
      <c r="AQ341" s="239"/>
      <c r="AR341" s="247"/>
      <c r="AS341" s="240" t="s">
        <v>298</v>
      </c>
      <c r="AT341" s="240" t="s">
        <v>298</v>
      </c>
      <c r="AU341" s="239"/>
      <c r="AV341" s="239"/>
    </row>
    <row r="342" spans="2:48" ht="93.75" customHeight="1" x14ac:dyDescent="0.35">
      <c r="B342" s="434">
        <v>132</v>
      </c>
      <c r="C342" s="239" t="s">
        <v>1198</v>
      </c>
      <c r="D342" s="244" t="s">
        <v>1199</v>
      </c>
      <c r="E342" s="244" t="s">
        <v>1255</v>
      </c>
      <c r="F342" s="244" t="s">
        <v>61</v>
      </c>
      <c r="G342" s="232" t="s">
        <v>1256</v>
      </c>
      <c r="H342" s="232" t="s">
        <v>1257</v>
      </c>
      <c r="I342" s="231" t="s">
        <v>298</v>
      </c>
      <c r="J342" s="231" t="s">
        <v>298</v>
      </c>
      <c r="K342" s="231" t="s">
        <v>298</v>
      </c>
      <c r="L342" s="231" t="s">
        <v>298</v>
      </c>
      <c r="M342" s="231" t="s">
        <v>1258</v>
      </c>
      <c r="N342" s="231" t="s">
        <v>64</v>
      </c>
      <c r="O342" s="231" t="s">
        <v>237</v>
      </c>
      <c r="P342" s="239" t="s">
        <v>65</v>
      </c>
      <c r="Q342" s="239" t="s">
        <v>66</v>
      </c>
      <c r="R342" s="244">
        <v>298</v>
      </c>
      <c r="S342" s="239" t="s">
        <v>113</v>
      </c>
      <c r="T342" s="239">
        <v>40</v>
      </c>
      <c r="U342" s="239" t="s">
        <v>69</v>
      </c>
      <c r="V342" s="239">
        <v>80</v>
      </c>
      <c r="W342" s="216" t="s">
        <v>70</v>
      </c>
      <c r="X342" s="112" t="s">
        <v>1259</v>
      </c>
      <c r="Y342" s="104" t="s">
        <v>185</v>
      </c>
      <c r="Z342" s="104" t="s">
        <v>72</v>
      </c>
      <c r="AA342" s="104" t="s">
        <v>73</v>
      </c>
      <c r="AB342" s="104" t="s">
        <v>74</v>
      </c>
      <c r="AC342" s="104" t="s">
        <v>75</v>
      </c>
      <c r="AD342" s="104" t="s">
        <v>76</v>
      </c>
      <c r="AE342" s="239">
        <v>14.4</v>
      </c>
      <c r="AF342" s="104">
        <v>25</v>
      </c>
      <c r="AG342" s="104">
        <v>15</v>
      </c>
      <c r="AH342" s="104">
        <v>16</v>
      </c>
      <c r="AI342" s="104">
        <v>24</v>
      </c>
      <c r="AJ342" s="239">
        <v>60</v>
      </c>
      <c r="AK342" s="104">
        <v>0</v>
      </c>
      <c r="AL342" s="104">
        <v>0</v>
      </c>
      <c r="AM342" s="104">
        <v>0</v>
      </c>
      <c r="AN342" s="104">
        <v>80</v>
      </c>
      <c r="AO342" s="340" t="s">
        <v>77</v>
      </c>
      <c r="AP342" s="239" t="s">
        <v>78</v>
      </c>
      <c r="AQ342" s="239" t="s">
        <v>1206</v>
      </c>
      <c r="AR342" s="247" t="s">
        <v>1260</v>
      </c>
      <c r="AS342" s="240">
        <v>46024</v>
      </c>
      <c r="AT342" s="240">
        <v>46387</v>
      </c>
      <c r="AU342" s="239" t="s">
        <v>81</v>
      </c>
      <c r="AV342" s="239" t="s">
        <v>1261</v>
      </c>
    </row>
    <row r="343" spans="2:48" ht="96" customHeight="1" x14ac:dyDescent="0.35">
      <c r="B343" s="434"/>
      <c r="C343" s="239"/>
      <c r="D343" s="244"/>
      <c r="E343" s="244"/>
      <c r="F343" s="244"/>
      <c r="G343" s="232"/>
      <c r="H343" s="232"/>
      <c r="I343" s="231"/>
      <c r="J343" s="231"/>
      <c r="K343" s="231"/>
      <c r="L343" s="231"/>
      <c r="M343" s="231"/>
      <c r="N343" s="231"/>
      <c r="O343" s="231"/>
      <c r="P343" s="239"/>
      <c r="Q343" s="239"/>
      <c r="R343" s="244"/>
      <c r="S343" s="239"/>
      <c r="T343" s="239"/>
      <c r="U343" s="239"/>
      <c r="V343" s="239"/>
      <c r="W343" s="216"/>
      <c r="X343" s="112" t="s">
        <v>1262</v>
      </c>
      <c r="Y343" s="104" t="s">
        <v>44</v>
      </c>
      <c r="Z343" s="104" t="s">
        <v>84</v>
      </c>
      <c r="AA343" s="104" t="s">
        <v>73</v>
      </c>
      <c r="AB343" s="104" t="s">
        <v>74</v>
      </c>
      <c r="AC343" s="104" t="s">
        <v>75</v>
      </c>
      <c r="AD343" s="104" t="s">
        <v>76</v>
      </c>
      <c r="AE343" s="239"/>
      <c r="AF343" s="104">
        <v>0</v>
      </c>
      <c r="AG343" s="104">
        <v>0</v>
      </c>
      <c r="AH343" s="104">
        <v>0</v>
      </c>
      <c r="AI343" s="104">
        <v>24</v>
      </c>
      <c r="AJ343" s="239"/>
      <c r="AK343" s="104">
        <v>10</v>
      </c>
      <c r="AL343" s="104">
        <v>15</v>
      </c>
      <c r="AM343" s="104">
        <v>20</v>
      </c>
      <c r="AN343" s="104">
        <v>60</v>
      </c>
      <c r="AO343" s="340"/>
      <c r="AP343" s="239"/>
      <c r="AQ343" s="239"/>
      <c r="AR343" s="247"/>
      <c r="AS343" s="240" t="s">
        <v>298</v>
      </c>
      <c r="AT343" s="240" t="s">
        <v>298</v>
      </c>
      <c r="AU343" s="239"/>
      <c r="AV343" s="239"/>
    </row>
    <row r="344" spans="2:48" ht="112.5" customHeight="1" x14ac:dyDescent="0.35">
      <c r="B344" s="434"/>
      <c r="C344" s="239"/>
      <c r="D344" s="244"/>
      <c r="E344" s="244"/>
      <c r="F344" s="244"/>
      <c r="G344" s="232"/>
      <c r="H344" s="232"/>
      <c r="I344" s="231"/>
      <c r="J344" s="231"/>
      <c r="K344" s="231"/>
      <c r="L344" s="231"/>
      <c r="M344" s="231"/>
      <c r="N344" s="231"/>
      <c r="O344" s="231"/>
      <c r="P344" s="239"/>
      <c r="Q344" s="239"/>
      <c r="R344" s="244"/>
      <c r="S344" s="239"/>
      <c r="T344" s="239"/>
      <c r="U344" s="239"/>
      <c r="V344" s="239"/>
      <c r="W344" s="216"/>
      <c r="X344" s="112" t="s">
        <v>1263</v>
      </c>
      <c r="Y344" s="104" t="s">
        <v>185</v>
      </c>
      <c r="Z344" s="104" t="s">
        <v>72</v>
      </c>
      <c r="AA344" s="104" t="s">
        <v>73</v>
      </c>
      <c r="AB344" s="104" t="s">
        <v>74</v>
      </c>
      <c r="AC344" s="104" t="s">
        <v>75</v>
      </c>
      <c r="AD344" s="104" t="s">
        <v>76</v>
      </c>
      <c r="AE344" s="239"/>
      <c r="AF344" s="104">
        <v>25</v>
      </c>
      <c r="AG344" s="104">
        <v>15</v>
      </c>
      <c r="AH344" s="104">
        <v>9.6</v>
      </c>
      <c r="AI344" s="104">
        <v>14.4</v>
      </c>
      <c r="AJ344" s="239"/>
      <c r="AK344" s="104">
        <v>0</v>
      </c>
      <c r="AL344" s="104">
        <v>0</v>
      </c>
      <c r="AM344" s="104">
        <v>0</v>
      </c>
      <c r="AN344" s="104">
        <v>60</v>
      </c>
      <c r="AO344" s="340"/>
      <c r="AP344" s="239"/>
      <c r="AQ344" s="239"/>
      <c r="AR344" s="247"/>
      <c r="AS344" s="240" t="s">
        <v>298</v>
      </c>
      <c r="AT344" s="240" t="s">
        <v>298</v>
      </c>
      <c r="AU344" s="239"/>
      <c r="AV344" s="239"/>
    </row>
    <row r="345" spans="2:48" ht="150" customHeight="1" x14ac:dyDescent="0.35">
      <c r="B345" s="434">
        <v>133</v>
      </c>
      <c r="C345" s="239" t="s">
        <v>1198</v>
      </c>
      <c r="D345" s="244" t="s">
        <v>1199</v>
      </c>
      <c r="E345" s="244" t="s">
        <v>1255</v>
      </c>
      <c r="F345" s="244" t="s">
        <v>61</v>
      </c>
      <c r="G345" s="232" t="s">
        <v>1264</v>
      </c>
      <c r="H345" s="232" t="s">
        <v>1265</v>
      </c>
      <c r="I345" s="231" t="s">
        <v>298</v>
      </c>
      <c r="J345" s="231" t="s">
        <v>298</v>
      </c>
      <c r="K345" s="231" t="s">
        <v>298</v>
      </c>
      <c r="L345" s="231" t="s">
        <v>298</v>
      </c>
      <c r="M345" s="231" t="s">
        <v>1266</v>
      </c>
      <c r="N345" s="231" t="s">
        <v>64</v>
      </c>
      <c r="O345" s="231" t="s">
        <v>237</v>
      </c>
      <c r="P345" s="239" t="s">
        <v>65</v>
      </c>
      <c r="Q345" s="239" t="s">
        <v>66</v>
      </c>
      <c r="R345" s="244">
        <v>71</v>
      </c>
      <c r="S345" s="239" t="s">
        <v>113</v>
      </c>
      <c r="T345" s="239">
        <v>40</v>
      </c>
      <c r="U345" s="239" t="s">
        <v>69</v>
      </c>
      <c r="V345" s="239">
        <v>80</v>
      </c>
      <c r="W345" s="216" t="s">
        <v>70</v>
      </c>
      <c r="X345" s="112" t="s">
        <v>1267</v>
      </c>
      <c r="Y345" s="104" t="s">
        <v>44</v>
      </c>
      <c r="Z345" s="104" t="s">
        <v>84</v>
      </c>
      <c r="AA345" s="104" t="s">
        <v>73</v>
      </c>
      <c r="AB345" s="104" t="s">
        <v>74</v>
      </c>
      <c r="AC345" s="104" t="s">
        <v>75</v>
      </c>
      <c r="AD345" s="104" t="s">
        <v>76</v>
      </c>
      <c r="AE345" s="239">
        <v>14.4</v>
      </c>
      <c r="AF345" s="104">
        <v>0</v>
      </c>
      <c r="AG345" s="104">
        <v>0</v>
      </c>
      <c r="AH345" s="104">
        <v>0</v>
      </c>
      <c r="AI345" s="104">
        <v>40</v>
      </c>
      <c r="AJ345" s="239">
        <v>60</v>
      </c>
      <c r="AK345" s="104">
        <v>10</v>
      </c>
      <c r="AL345" s="104">
        <v>15</v>
      </c>
      <c r="AM345" s="104">
        <v>20</v>
      </c>
      <c r="AN345" s="104">
        <v>60</v>
      </c>
      <c r="AO345" s="340" t="s">
        <v>77</v>
      </c>
      <c r="AP345" s="239" t="s">
        <v>78</v>
      </c>
      <c r="AQ345" s="239" t="s">
        <v>1206</v>
      </c>
      <c r="AR345" s="112" t="s">
        <v>1268</v>
      </c>
      <c r="AS345" s="122">
        <v>46024</v>
      </c>
      <c r="AT345" s="122">
        <v>46387</v>
      </c>
      <c r="AU345" s="104" t="s">
        <v>81</v>
      </c>
      <c r="AV345" s="104" t="s">
        <v>1269</v>
      </c>
    </row>
    <row r="346" spans="2:48" ht="178.5" customHeight="1" x14ac:dyDescent="0.35">
      <c r="B346" s="434"/>
      <c r="C346" s="239"/>
      <c r="D346" s="244"/>
      <c r="E346" s="244"/>
      <c r="F346" s="244"/>
      <c r="G346" s="232"/>
      <c r="H346" s="232"/>
      <c r="I346" s="231"/>
      <c r="J346" s="231"/>
      <c r="K346" s="231"/>
      <c r="L346" s="231"/>
      <c r="M346" s="231"/>
      <c r="N346" s="231"/>
      <c r="O346" s="231"/>
      <c r="P346" s="239"/>
      <c r="Q346" s="239"/>
      <c r="R346" s="244"/>
      <c r="S346" s="239"/>
      <c r="T346" s="239"/>
      <c r="U346" s="239"/>
      <c r="V346" s="239"/>
      <c r="W346" s="216"/>
      <c r="X346" s="112" t="s">
        <v>1270</v>
      </c>
      <c r="Y346" s="104" t="s">
        <v>185</v>
      </c>
      <c r="Z346" s="104" t="s">
        <v>72</v>
      </c>
      <c r="AA346" s="104" t="s">
        <v>73</v>
      </c>
      <c r="AB346" s="104" t="s">
        <v>74</v>
      </c>
      <c r="AC346" s="104" t="s">
        <v>75</v>
      </c>
      <c r="AD346" s="104" t="s">
        <v>76</v>
      </c>
      <c r="AE346" s="239"/>
      <c r="AF346" s="104">
        <v>25</v>
      </c>
      <c r="AG346" s="104">
        <v>15</v>
      </c>
      <c r="AH346" s="104">
        <v>16</v>
      </c>
      <c r="AI346" s="104">
        <v>24</v>
      </c>
      <c r="AJ346" s="239"/>
      <c r="AK346" s="104">
        <v>0</v>
      </c>
      <c r="AL346" s="104">
        <v>0</v>
      </c>
      <c r="AM346" s="104">
        <v>0</v>
      </c>
      <c r="AN346" s="104">
        <v>60</v>
      </c>
      <c r="AO346" s="340"/>
      <c r="AP346" s="239"/>
      <c r="AQ346" s="239"/>
      <c r="AR346" s="247" t="s">
        <v>1271</v>
      </c>
      <c r="AS346" s="240">
        <v>46024</v>
      </c>
      <c r="AT346" s="240">
        <v>46387</v>
      </c>
      <c r="AU346" s="239" t="s">
        <v>81</v>
      </c>
      <c r="AV346" s="239" t="s">
        <v>1269</v>
      </c>
    </row>
    <row r="347" spans="2:48" ht="159.75" customHeight="1" x14ac:dyDescent="0.35">
      <c r="B347" s="434"/>
      <c r="C347" s="239"/>
      <c r="D347" s="244"/>
      <c r="E347" s="244"/>
      <c r="F347" s="244"/>
      <c r="G347" s="232"/>
      <c r="H347" s="232"/>
      <c r="I347" s="231"/>
      <c r="J347" s="231"/>
      <c r="K347" s="231"/>
      <c r="L347" s="231"/>
      <c r="M347" s="231"/>
      <c r="N347" s="231"/>
      <c r="O347" s="231"/>
      <c r="P347" s="239"/>
      <c r="Q347" s="239"/>
      <c r="R347" s="244"/>
      <c r="S347" s="239"/>
      <c r="T347" s="239"/>
      <c r="U347" s="239"/>
      <c r="V347" s="239"/>
      <c r="W347" s="216"/>
      <c r="X347" s="112" t="s">
        <v>1272</v>
      </c>
      <c r="Y347" s="104" t="s">
        <v>185</v>
      </c>
      <c r="Z347" s="104" t="s">
        <v>72</v>
      </c>
      <c r="AA347" s="104" t="s">
        <v>73</v>
      </c>
      <c r="AB347" s="104" t="s">
        <v>74</v>
      </c>
      <c r="AC347" s="104" t="s">
        <v>75</v>
      </c>
      <c r="AD347" s="104" t="s">
        <v>76</v>
      </c>
      <c r="AE347" s="239"/>
      <c r="AF347" s="104">
        <v>25</v>
      </c>
      <c r="AG347" s="104">
        <v>15</v>
      </c>
      <c r="AH347" s="104">
        <v>9.6</v>
      </c>
      <c r="AI347" s="104">
        <v>14.4</v>
      </c>
      <c r="AJ347" s="239"/>
      <c r="AK347" s="104">
        <v>0</v>
      </c>
      <c r="AL347" s="104">
        <v>0</v>
      </c>
      <c r="AM347" s="104">
        <v>0</v>
      </c>
      <c r="AN347" s="104">
        <v>60</v>
      </c>
      <c r="AO347" s="340"/>
      <c r="AP347" s="239"/>
      <c r="AQ347" s="239"/>
      <c r="AR347" s="247"/>
      <c r="AS347" s="240"/>
      <c r="AT347" s="240"/>
      <c r="AU347" s="239"/>
      <c r="AV347" s="239"/>
    </row>
    <row r="348" spans="2:48" ht="178.5" customHeight="1" x14ac:dyDescent="0.35">
      <c r="B348" s="434">
        <v>134</v>
      </c>
      <c r="C348" s="239" t="s">
        <v>1198</v>
      </c>
      <c r="D348" s="244" t="s">
        <v>1199</v>
      </c>
      <c r="E348" s="244" t="s">
        <v>1273</v>
      </c>
      <c r="F348" s="244" t="s">
        <v>61</v>
      </c>
      <c r="G348" s="232" t="s">
        <v>1274</v>
      </c>
      <c r="H348" s="244" t="s">
        <v>1275</v>
      </c>
      <c r="I348" s="231" t="s">
        <v>298</v>
      </c>
      <c r="J348" s="231" t="s">
        <v>298</v>
      </c>
      <c r="K348" s="231" t="s">
        <v>298</v>
      </c>
      <c r="L348" s="231" t="s">
        <v>298</v>
      </c>
      <c r="M348" s="231" t="s">
        <v>1276</v>
      </c>
      <c r="N348" s="231" t="s">
        <v>64</v>
      </c>
      <c r="O348" s="231" t="s">
        <v>237</v>
      </c>
      <c r="P348" s="239" t="s">
        <v>65</v>
      </c>
      <c r="Q348" s="239" t="s">
        <v>66</v>
      </c>
      <c r="R348" s="244">
        <v>3500</v>
      </c>
      <c r="S348" s="239" t="s">
        <v>376</v>
      </c>
      <c r="T348" s="239">
        <v>100</v>
      </c>
      <c r="U348" s="239" t="s">
        <v>114</v>
      </c>
      <c r="V348" s="239">
        <v>40</v>
      </c>
      <c r="W348" s="216" t="s">
        <v>70</v>
      </c>
      <c r="X348" s="112" t="s">
        <v>1277</v>
      </c>
      <c r="Y348" s="104" t="s">
        <v>185</v>
      </c>
      <c r="Z348" s="104" t="s">
        <v>72</v>
      </c>
      <c r="AA348" s="104" t="s">
        <v>73</v>
      </c>
      <c r="AB348" s="104" t="s">
        <v>74</v>
      </c>
      <c r="AC348" s="104" t="s">
        <v>75</v>
      </c>
      <c r="AD348" s="104" t="s">
        <v>76</v>
      </c>
      <c r="AE348" s="239">
        <v>36</v>
      </c>
      <c r="AF348" s="104">
        <v>25</v>
      </c>
      <c r="AG348" s="104">
        <v>15</v>
      </c>
      <c r="AH348" s="104">
        <v>40</v>
      </c>
      <c r="AI348" s="104">
        <v>60</v>
      </c>
      <c r="AJ348" s="239">
        <v>30</v>
      </c>
      <c r="AK348" s="104">
        <v>0</v>
      </c>
      <c r="AL348" s="104">
        <v>0</v>
      </c>
      <c r="AM348" s="104">
        <v>0</v>
      </c>
      <c r="AN348" s="104">
        <v>40</v>
      </c>
      <c r="AO348" s="340" t="s">
        <v>77</v>
      </c>
      <c r="AP348" s="239" t="s">
        <v>78</v>
      </c>
      <c r="AQ348" s="239" t="s">
        <v>1206</v>
      </c>
      <c r="AR348" s="247" t="s">
        <v>1278</v>
      </c>
      <c r="AS348" s="240">
        <v>46024</v>
      </c>
      <c r="AT348" s="240">
        <v>46387</v>
      </c>
      <c r="AU348" s="239" t="s">
        <v>187</v>
      </c>
      <c r="AV348" s="239" t="s">
        <v>1279</v>
      </c>
    </row>
    <row r="349" spans="2:48" ht="167.25" customHeight="1" x14ac:dyDescent="0.35">
      <c r="B349" s="434"/>
      <c r="C349" s="239"/>
      <c r="D349" s="244"/>
      <c r="E349" s="244"/>
      <c r="F349" s="244"/>
      <c r="G349" s="232"/>
      <c r="H349" s="244"/>
      <c r="I349" s="231"/>
      <c r="J349" s="231"/>
      <c r="K349" s="231"/>
      <c r="L349" s="231"/>
      <c r="M349" s="231"/>
      <c r="N349" s="231"/>
      <c r="O349" s="231"/>
      <c r="P349" s="239"/>
      <c r="Q349" s="239"/>
      <c r="R349" s="244"/>
      <c r="S349" s="239"/>
      <c r="T349" s="239"/>
      <c r="U349" s="239"/>
      <c r="V349" s="239"/>
      <c r="W349" s="216"/>
      <c r="X349" s="112" t="s">
        <v>1280</v>
      </c>
      <c r="Y349" s="104" t="s">
        <v>44</v>
      </c>
      <c r="Z349" s="104" t="s">
        <v>84</v>
      </c>
      <c r="AA349" s="104" t="s">
        <v>73</v>
      </c>
      <c r="AB349" s="104" t="s">
        <v>74</v>
      </c>
      <c r="AC349" s="104" t="s">
        <v>75</v>
      </c>
      <c r="AD349" s="104" t="s">
        <v>76</v>
      </c>
      <c r="AE349" s="239"/>
      <c r="AF349" s="104">
        <v>0</v>
      </c>
      <c r="AG349" s="104">
        <v>0</v>
      </c>
      <c r="AH349" s="104">
        <v>0</v>
      </c>
      <c r="AI349" s="104">
        <v>60</v>
      </c>
      <c r="AJ349" s="239"/>
      <c r="AK349" s="104">
        <v>10</v>
      </c>
      <c r="AL349" s="104">
        <v>15</v>
      </c>
      <c r="AM349" s="104">
        <v>10</v>
      </c>
      <c r="AN349" s="104">
        <v>30</v>
      </c>
      <c r="AO349" s="340"/>
      <c r="AP349" s="239"/>
      <c r="AQ349" s="239"/>
      <c r="AR349" s="247"/>
      <c r="AS349" s="240"/>
      <c r="AT349" s="240"/>
      <c r="AU349" s="239"/>
      <c r="AV349" s="239"/>
    </row>
    <row r="350" spans="2:48" ht="221.25" customHeight="1" x14ac:dyDescent="0.35">
      <c r="B350" s="434"/>
      <c r="C350" s="239"/>
      <c r="D350" s="244"/>
      <c r="E350" s="244"/>
      <c r="F350" s="244"/>
      <c r="G350" s="232"/>
      <c r="H350" s="244"/>
      <c r="I350" s="231"/>
      <c r="J350" s="231"/>
      <c r="K350" s="231"/>
      <c r="L350" s="231"/>
      <c r="M350" s="231"/>
      <c r="N350" s="231"/>
      <c r="O350" s="231"/>
      <c r="P350" s="239"/>
      <c r="Q350" s="239"/>
      <c r="R350" s="244"/>
      <c r="S350" s="239"/>
      <c r="T350" s="239"/>
      <c r="U350" s="239"/>
      <c r="V350" s="239"/>
      <c r="W350" s="216"/>
      <c r="X350" s="112" t="s">
        <v>1281</v>
      </c>
      <c r="Y350" s="104" t="s">
        <v>185</v>
      </c>
      <c r="Z350" s="104" t="s">
        <v>72</v>
      </c>
      <c r="AA350" s="104" t="s">
        <v>73</v>
      </c>
      <c r="AB350" s="104" t="s">
        <v>74</v>
      </c>
      <c r="AC350" s="104" t="s">
        <v>75</v>
      </c>
      <c r="AD350" s="104" t="s">
        <v>76</v>
      </c>
      <c r="AE350" s="239"/>
      <c r="AF350" s="104">
        <v>25</v>
      </c>
      <c r="AG350" s="104">
        <v>15</v>
      </c>
      <c r="AH350" s="104">
        <v>24</v>
      </c>
      <c r="AI350" s="104">
        <v>36</v>
      </c>
      <c r="AJ350" s="239"/>
      <c r="AK350" s="104">
        <v>0</v>
      </c>
      <c r="AL350" s="104">
        <v>0</v>
      </c>
      <c r="AM350" s="104">
        <v>0</v>
      </c>
      <c r="AN350" s="104">
        <v>30</v>
      </c>
      <c r="AO350" s="340"/>
      <c r="AP350" s="239"/>
      <c r="AQ350" s="239"/>
      <c r="AR350" s="247"/>
      <c r="AS350" s="240"/>
      <c r="AT350" s="240"/>
      <c r="AU350" s="239"/>
      <c r="AV350" s="239"/>
    </row>
    <row r="351" spans="2:48" ht="144.75" customHeight="1" x14ac:dyDescent="0.35">
      <c r="B351" s="434">
        <v>135</v>
      </c>
      <c r="C351" s="239" t="s">
        <v>1198</v>
      </c>
      <c r="D351" s="244" t="s">
        <v>1199</v>
      </c>
      <c r="E351" s="244" t="s">
        <v>1282</v>
      </c>
      <c r="F351" s="244" t="s">
        <v>61</v>
      </c>
      <c r="G351" s="244" t="s">
        <v>1283</v>
      </c>
      <c r="H351" s="244" t="s">
        <v>1284</v>
      </c>
      <c r="I351" s="231" t="s">
        <v>298</v>
      </c>
      <c r="J351" s="231" t="s">
        <v>298</v>
      </c>
      <c r="K351" s="231" t="s">
        <v>298</v>
      </c>
      <c r="L351" s="231" t="s">
        <v>298</v>
      </c>
      <c r="M351" s="231" t="s">
        <v>1285</v>
      </c>
      <c r="N351" s="231" t="s">
        <v>64</v>
      </c>
      <c r="O351" s="231" t="s">
        <v>237</v>
      </c>
      <c r="P351" s="239" t="s">
        <v>65</v>
      </c>
      <c r="Q351" s="239" t="s">
        <v>66</v>
      </c>
      <c r="R351" s="244">
        <v>2400</v>
      </c>
      <c r="S351" s="239" t="s">
        <v>398</v>
      </c>
      <c r="T351" s="239">
        <v>80</v>
      </c>
      <c r="U351" s="239" t="s">
        <v>77</v>
      </c>
      <c r="V351" s="239">
        <v>60</v>
      </c>
      <c r="W351" s="216" t="s">
        <v>70</v>
      </c>
      <c r="X351" s="112" t="s">
        <v>1286</v>
      </c>
      <c r="Y351" s="104" t="s">
        <v>185</v>
      </c>
      <c r="Z351" s="104" t="s">
        <v>72</v>
      </c>
      <c r="AA351" s="104" t="s">
        <v>73</v>
      </c>
      <c r="AB351" s="104" t="s">
        <v>74</v>
      </c>
      <c r="AC351" s="104" t="s">
        <v>75</v>
      </c>
      <c r="AD351" s="104" t="s">
        <v>76</v>
      </c>
      <c r="AE351" s="239">
        <v>28.8</v>
      </c>
      <c r="AF351" s="104">
        <v>25</v>
      </c>
      <c r="AG351" s="104">
        <v>15</v>
      </c>
      <c r="AH351" s="104">
        <v>32</v>
      </c>
      <c r="AI351" s="104">
        <v>48</v>
      </c>
      <c r="AJ351" s="239">
        <v>60</v>
      </c>
      <c r="AK351" s="104">
        <v>0</v>
      </c>
      <c r="AL351" s="104">
        <v>0</v>
      </c>
      <c r="AM351" s="104">
        <v>0</v>
      </c>
      <c r="AN351" s="104">
        <v>60</v>
      </c>
      <c r="AO351" s="340" t="s">
        <v>77</v>
      </c>
      <c r="AP351" s="239" t="s">
        <v>78</v>
      </c>
      <c r="AQ351" s="239" t="s">
        <v>1206</v>
      </c>
      <c r="AR351" s="247" t="s">
        <v>1287</v>
      </c>
      <c r="AS351" s="240">
        <v>46024</v>
      </c>
      <c r="AT351" s="240">
        <v>46387</v>
      </c>
      <c r="AU351" s="239" t="s">
        <v>152</v>
      </c>
      <c r="AV351" s="239" t="s">
        <v>1288</v>
      </c>
    </row>
    <row r="352" spans="2:48" ht="122.25" customHeight="1" x14ac:dyDescent="0.35">
      <c r="B352" s="434"/>
      <c r="C352" s="239"/>
      <c r="D352" s="244"/>
      <c r="E352" s="244"/>
      <c r="F352" s="244"/>
      <c r="G352" s="244"/>
      <c r="H352" s="244"/>
      <c r="I352" s="231"/>
      <c r="J352" s="231"/>
      <c r="K352" s="231"/>
      <c r="L352" s="231"/>
      <c r="M352" s="231"/>
      <c r="N352" s="231"/>
      <c r="O352" s="231"/>
      <c r="P352" s="239"/>
      <c r="Q352" s="239"/>
      <c r="R352" s="244"/>
      <c r="S352" s="239"/>
      <c r="T352" s="239"/>
      <c r="U352" s="239"/>
      <c r="V352" s="239"/>
      <c r="W352" s="216"/>
      <c r="X352" s="112" t="s">
        <v>1289</v>
      </c>
      <c r="Y352" s="104" t="s">
        <v>185</v>
      </c>
      <c r="Z352" s="104" t="s">
        <v>72</v>
      </c>
      <c r="AA352" s="104" t="s">
        <v>73</v>
      </c>
      <c r="AB352" s="104" t="s">
        <v>74</v>
      </c>
      <c r="AC352" s="104" t="s">
        <v>75</v>
      </c>
      <c r="AD352" s="104" t="s">
        <v>76</v>
      </c>
      <c r="AE352" s="239"/>
      <c r="AF352" s="104">
        <v>25</v>
      </c>
      <c r="AG352" s="104">
        <v>15</v>
      </c>
      <c r="AH352" s="104">
        <v>19.2</v>
      </c>
      <c r="AI352" s="104">
        <v>28.8</v>
      </c>
      <c r="AJ352" s="239"/>
      <c r="AK352" s="104">
        <v>0</v>
      </c>
      <c r="AL352" s="104">
        <v>0</v>
      </c>
      <c r="AM352" s="104">
        <v>0</v>
      </c>
      <c r="AN352" s="104">
        <v>60</v>
      </c>
      <c r="AO352" s="340"/>
      <c r="AP352" s="239"/>
      <c r="AQ352" s="239"/>
      <c r="AR352" s="247" t="s">
        <v>298</v>
      </c>
      <c r="AS352" s="240" t="s">
        <v>298</v>
      </c>
      <c r="AT352" s="240" t="s">
        <v>298</v>
      </c>
      <c r="AU352" s="239" t="s">
        <v>298</v>
      </c>
      <c r="AV352" s="239" t="s">
        <v>298</v>
      </c>
    </row>
    <row r="353" spans="2:48" ht="73.5" customHeight="1" x14ac:dyDescent="0.35">
      <c r="B353" s="434"/>
      <c r="C353" s="239"/>
      <c r="D353" s="244"/>
      <c r="E353" s="244"/>
      <c r="F353" s="244"/>
      <c r="G353" s="244"/>
      <c r="H353" s="244"/>
      <c r="I353" s="231"/>
      <c r="J353" s="231"/>
      <c r="K353" s="231"/>
      <c r="L353" s="231"/>
      <c r="M353" s="231"/>
      <c r="N353" s="231"/>
      <c r="O353" s="231"/>
      <c r="P353" s="239"/>
      <c r="Q353" s="239"/>
      <c r="R353" s="244"/>
      <c r="S353" s="239"/>
      <c r="T353" s="239"/>
      <c r="U353" s="239"/>
      <c r="V353" s="239"/>
      <c r="W353" s="216"/>
      <c r="X353" s="112" t="s">
        <v>298</v>
      </c>
      <c r="Y353" s="104" t="s">
        <v>298</v>
      </c>
      <c r="Z353" s="104" t="s">
        <v>298</v>
      </c>
      <c r="AA353" s="104" t="s">
        <v>298</v>
      </c>
      <c r="AB353" s="104" t="s">
        <v>298</v>
      </c>
      <c r="AC353" s="104" t="s">
        <v>298</v>
      </c>
      <c r="AD353" s="104" t="s">
        <v>298</v>
      </c>
      <c r="AE353" s="239"/>
      <c r="AF353" s="104">
        <v>0</v>
      </c>
      <c r="AG353" s="104">
        <v>0</v>
      </c>
      <c r="AH353" s="104">
        <v>0</v>
      </c>
      <c r="AI353" s="104">
        <v>28.8</v>
      </c>
      <c r="AJ353" s="239"/>
      <c r="AK353" s="104">
        <v>0</v>
      </c>
      <c r="AL353" s="104">
        <v>0</v>
      </c>
      <c r="AM353" s="104">
        <v>0</v>
      </c>
      <c r="AN353" s="104">
        <v>60</v>
      </c>
      <c r="AO353" s="340"/>
      <c r="AP353" s="239"/>
      <c r="AQ353" s="239"/>
      <c r="AR353" s="247" t="s">
        <v>298</v>
      </c>
      <c r="AS353" s="240" t="s">
        <v>298</v>
      </c>
      <c r="AT353" s="240" t="s">
        <v>298</v>
      </c>
      <c r="AU353" s="239" t="s">
        <v>298</v>
      </c>
      <c r="AV353" s="239" t="s">
        <v>298</v>
      </c>
    </row>
    <row r="354" spans="2:48" ht="249.75" customHeight="1" x14ac:dyDescent="0.35">
      <c r="B354" s="434">
        <v>136</v>
      </c>
      <c r="C354" s="239" t="s">
        <v>1198</v>
      </c>
      <c r="D354" s="244" t="s">
        <v>1199</v>
      </c>
      <c r="E354" s="244" t="s">
        <v>1290</v>
      </c>
      <c r="F354" s="244" t="s">
        <v>109</v>
      </c>
      <c r="G354" s="244" t="s">
        <v>1291</v>
      </c>
      <c r="H354" s="244" t="s">
        <v>1292</v>
      </c>
      <c r="I354" s="231" t="s">
        <v>298</v>
      </c>
      <c r="J354" s="231" t="s">
        <v>298</v>
      </c>
      <c r="K354" s="231" t="s">
        <v>298</v>
      </c>
      <c r="L354" s="231" t="s">
        <v>298</v>
      </c>
      <c r="M354" s="231" t="s">
        <v>1293</v>
      </c>
      <c r="N354" s="231" t="s">
        <v>64</v>
      </c>
      <c r="O354" s="239" t="s">
        <v>237</v>
      </c>
      <c r="P354" s="239" t="s">
        <v>65</v>
      </c>
      <c r="Q354" s="239" t="s">
        <v>66</v>
      </c>
      <c r="R354" s="244">
        <v>1500</v>
      </c>
      <c r="S354" s="239" t="s">
        <v>68</v>
      </c>
      <c r="T354" s="239">
        <v>60</v>
      </c>
      <c r="U354" s="239" t="s">
        <v>246</v>
      </c>
      <c r="V354" s="239">
        <v>20</v>
      </c>
      <c r="W354" s="216" t="s">
        <v>77</v>
      </c>
      <c r="X354" s="112" t="s">
        <v>1294</v>
      </c>
      <c r="Y354" s="104" t="s">
        <v>185</v>
      </c>
      <c r="Z354" s="104" t="s">
        <v>72</v>
      </c>
      <c r="AA354" s="104" t="s">
        <v>73</v>
      </c>
      <c r="AB354" s="104" t="s">
        <v>74</v>
      </c>
      <c r="AC354" s="104" t="s">
        <v>75</v>
      </c>
      <c r="AD354" s="104" t="s">
        <v>76</v>
      </c>
      <c r="AE354" s="239">
        <v>21.6</v>
      </c>
      <c r="AF354" s="104">
        <v>25</v>
      </c>
      <c r="AG354" s="104">
        <v>15</v>
      </c>
      <c r="AH354" s="104">
        <v>24</v>
      </c>
      <c r="AI354" s="104">
        <v>36</v>
      </c>
      <c r="AJ354" s="239">
        <v>20</v>
      </c>
      <c r="AK354" s="104">
        <v>0</v>
      </c>
      <c r="AL354" s="104">
        <v>0</v>
      </c>
      <c r="AM354" s="104">
        <v>0</v>
      </c>
      <c r="AN354" s="104">
        <v>20</v>
      </c>
      <c r="AO354" s="340" t="s">
        <v>77</v>
      </c>
      <c r="AP354" s="239" t="s">
        <v>78</v>
      </c>
      <c r="AQ354" s="239" t="s">
        <v>1206</v>
      </c>
      <c r="AR354" s="247" t="s">
        <v>1295</v>
      </c>
      <c r="AS354" s="240">
        <v>46024</v>
      </c>
      <c r="AT354" s="240">
        <v>46387</v>
      </c>
      <c r="AU354" s="239" t="s">
        <v>152</v>
      </c>
      <c r="AV354" s="239" t="s">
        <v>1288</v>
      </c>
    </row>
    <row r="355" spans="2:48" ht="118.5" customHeight="1" x14ac:dyDescent="0.35">
      <c r="B355" s="434"/>
      <c r="C355" s="239"/>
      <c r="D355" s="244"/>
      <c r="E355" s="244"/>
      <c r="F355" s="244"/>
      <c r="G355" s="244"/>
      <c r="H355" s="244"/>
      <c r="I355" s="231"/>
      <c r="J355" s="231"/>
      <c r="K355" s="231"/>
      <c r="L355" s="231"/>
      <c r="M355" s="231"/>
      <c r="N355" s="231"/>
      <c r="O355" s="239"/>
      <c r="P355" s="239"/>
      <c r="Q355" s="239"/>
      <c r="R355" s="244"/>
      <c r="S355" s="239"/>
      <c r="T355" s="239"/>
      <c r="U355" s="239"/>
      <c r="V355" s="239"/>
      <c r="W355" s="216"/>
      <c r="X355" s="112" t="s">
        <v>1296</v>
      </c>
      <c r="Y355" s="104" t="s">
        <v>185</v>
      </c>
      <c r="Z355" s="104" t="s">
        <v>72</v>
      </c>
      <c r="AA355" s="104" t="s">
        <v>73</v>
      </c>
      <c r="AB355" s="104" t="s">
        <v>74</v>
      </c>
      <c r="AC355" s="104" t="s">
        <v>75</v>
      </c>
      <c r="AD355" s="104" t="s">
        <v>76</v>
      </c>
      <c r="AE355" s="239"/>
      <c r="AF355" s="104">
        <v>25</v>
      </c>
      <c r="AG355" s="104">
        <v>15</v>
      </c>
      <c r="AH355" s="104">
        <v>14.4</v>
      </c>
      <c r="AI355" s="104">
        <v>21.6</v>
      </c>
      <c r="AJ355" s="239"/>
      <c r="AK355" s="104">
        <v>0</v>
      </c>
      <c r="AL355" s="104">
        <v>0</v>
      </c>
      <c r="AM355" s="104">
        <v>0</v>
      </c>
      <c r="AN355" s="104">
        <v>20</v>
      </c>
      <c r="AO355" s="340"/>
      <c r="AP355" s="239"/>
      <c r="AQ355" s="239"/>
      <c r="AR355" s="247" t="s">
        <v>298</v>
      </c>
      <c r="AS355" s="240" t="s">
        <v>298</v>
      </c>
      <c r="AT355" s="240" t="s">
        <v>298</v>
      </c>
      <c r="AU355" s="239" t="s">
        <v>298</v>
      </c>
      <c r="AV355" s="239" t="s">
        <v>298</v>
      </c>
    </row>
    <row r="356" spans="2:48" ht="89.25" customHeight="1" x14ac:dyDescent="0.35">
      <c r="B356" s="434"/>
      <c r="C356" s="239"/>
      <c r="D356" s="244"/>
      <c r="E356" s="244"/>
      <c r="F356" s="244"/>
      <c r="G356" s="244"/>
      <c r="H356" s="244"/>
      <c r="I356" s="231"/>
      <c r="J356" s="231"/>
      <c r="K356" s="231"/>
      <c r="L356" s="231"/>
      <c r="M356" s="231"/>
      <c r="N356" s="231"/>
      <c r="O356" s="239"/>
      <c r="P356" s="239"/>
      <c r="Q356" s="239"/>
      <c r="R356" s="244"/>
      <c r="S356" s="239"/>
      <c r="T356" s="239"/>
      <c r="U356" s="239"/>
      <c r="V356" s="239"/>
      <c r="W356" s="216"/>
      <c r="X356" s="112" t="s">
        <v>298</v>
      </c>
      <c r="Y356" s="104" t="s">
        <v>1217</v>
      </c>
      <c r="Z356" s="104" t="s">
        <v>298</v>
      </c>
      <c r="AA356" s="104" t="s">
        <v>298</v>
      </c>
      <c r="AB356" s="104" t="s">
        <v>298</v>
      </c>
      <c r="AC356" s="104" t="s">
        <v>298</v>
      </c>
      <c r="AD356" s="104" t="s">
        <v>298</v>
      </c>
      <c r="AE356" s="239"/>
      <c r="AF356" s="104">
        <v>0</v>
      </c>
      <c r="AG356" s="104">
        <v>0</v>
      </c>
      <c r="AH356" s="104">
        <v>0</v>
      </c>
      <c r="AI356" s="104">
        <v>21.6</v>
      </c>
      <c r="AJ356" s="239"/>
      <c r="AK356" s="104">
        <v>0</v>
      </c>
      <c r="AL356" s="104">
        <v>0</v>
      </c>
      <c r="AM356" s="104">
        <v>0</v>
      </c>
      <c r="AN356" s="104">
        <v>20</v>
      </c>
      <c r="AO356" s="340"/>
      <c r="AP356" s="239"/>
      <c r="AQ356" s="239"/>
      <c r="AR356" s="247" t="s">
        <v>298</v>
      </c>
      <c r="AS356" s="240" t="s">
        <v>298</v>
      </c>
      <c r="AT356" s="240" t="s">
        <v>298</v>
      </c>
      <c r="AU356" s="239" t="s">
        <v>298</v>
      </c>
      <c r="AV356" s="239" t="s">
        <v>298</v>
      </c>
    </row>
    <row r="357" spans="2:48" ht="174" customHeight="1" x14ac:dyDescent="0.35">
      <c r="B357" s="434">
        <v>137</v>
      </c>
      <c r="C357" s="239" t="s">
        <v>1198</v>
      </c>
      <c r="D357" s="244" t="s">
        <v>1199</v>
      </c>
      <c r="E357" s="244" t="s">
        <v>1297</v>
      </c>
      <c r="F357" s="244" t="s">
        <v>298</v>
      </c>
      <c r="G357" s="244" t="s">
        <v>298</v>
      </c>
      <c r="H357" s="244" t="s">
        <v>298</v>
      </c>
      <c r="I357" s="231" t="s">
        <v>1298</v>
      </c>
      <c r="J357" s="231" t="s">
        <v>1299</v>
      </c>
      <c r="K357" s="231" t="s">
        <v>1300</v>
      </c>
      <c r="L357" s="231" t="s">
        <v>1301</v>
      </c>
      <c r="M357" s="231" t="s">
        <v>1302</v>
      </c>
      <c r="N357" s="231" t="s">
        <v>89</v>
      </c>
      <c r="O357" s="239" t="s">
        <v>237</v>
      </c>
      <c r="P357" s="239" t="s">
        <v>90</v>
      </c>
      <c r="Q357" s="239" t="s">
        <v>91</v>
      </c>
      <c r="R357" s="244">
        <v>4000</v>
      </c>
      <c r="S357" s="239" t="s">
        <v>806</v>
      </c>
      <c r="T357" s="239">
        <v>80</v>
      </c>
      <c r="U357" s="239" t="s">
        <v>69</v>
      </c>
      <c r="V357" s="239">
        <v>80</v>
      </c>
      <c r="W357" s="216" t="s">
        <v>70</v>
      </c>
      <c r="X357" s="112" t="s">
        <v>1303</v>
      </c>
      <c r="Y357" s="104" t="s">
        <v>185</v>
      </c>
      <c r="Z357" s="104" t="s">
        <v>72</v>
      </c>
      <c r="AA357" s="104" t="s">
        <v>73</v>
      </c>
      <c r="AB357" s="104" t="s">
        <v>74</v>
      </c>
      <c r="AC357" s="104" t="s">
        <v>75</v>
      </c>
      <c r="AD357" s="104" t="s">
        <v>76</v>
      </c>
      <c r="AE357" s="239">
        <v>17.3</v>
      </c>
      <c r="AF357" s="104">
        <v>25</v>
      </c>
      <c r="AG357" s="104">
        <v>15</v>
      </c>
      <c r="AH357" s="104">
        <v>32</v>
      </c>
      <c r="AI357" s="104">
        <v>48</v>
      </c>
      <c r="AJ357" s="239">
        <v>80</v>
      </c>
      <c r="AK357" s="104">
        <v>0</v>
      </c>
      <c r="AL357" s="104">
        <v>0</v>
      </c>
      <c r="AM357" s="104">
        <v>0</v>
      </c>
      <c r="AN357" s="104">
        <v>80</v>
      </c>
      <c r="AO357" s="340" t="s">
        <v>77</v>
      </c>
      <c r="AP357" s="239" t="s">
        <v>78</v>
      </c>
      <c r="AQ357" s="239" t="s">
        <v>1206</v>
      </c>
      <c r="AR357" s="112" t="s">
        <v>1304</v>
      </c>
      <c r="AS357" s="122">
        <v>46082</v>
      </c>
      <c r="AT357" s="122">
        <v>46357</v>
      </c>
      <c r="AU357" s="122" t="s">
        <v>81</v>
      </c>
      <c r="AV357" s="122" t="s">
        <v>1288</v>
      </c>
    </row>
    <row r="358" spans="2:48" ht="174.75" customHeight="1" x14ac:dyDescent="0.35">
      <c r="B358" s="434"/>
      <c r="C358" s="239"/>
      <c r="D358" s="244"/>
      <c r="E358" s="244"/>
      <c r="F358" s="244"/>
      <c r="G358" s="244"/>
      <c r="H358" s="244"/>
      <c r="I358" s="231"/>
      <c r="J358" s="231"/>
      <c r="K358" s="231"/>
      <c r="L358" s="231"/>
      <c r="M358" s="231"/>
      <c r="N358" s="231"/>
      <c r="O358" s="239"/>
      <c r="P358" s="239"/>
      <c r="Q358" s="239"/>
      <c r="R358" s="244"/>
      <c r="S358" s="239"/>
      <c r="T358" s="239"/>
      <c r="U358" s="239"/>
      <c r="V358" s="239"/>
      <c r="W358" s="216"/>
      <c r="X358" s="112" t="s">
        <v>1305</v>
      </c>
      <c r="Y358" s="104" t="s">
        <v>185</v>
      </c>
      <c r="Z358" s="104" t="s">
        <v>72</v>
      </c>
      <c r="AA358" s="104" t="s">
        <v>73</v>
      </c>
      <c r="AB358" s="104" t="s">
        <v>74</v>
      </c>
      <c r="AC358" s="104" t="s">
        <v>75</v>
      </c>
      <c r="AD358" s="104" t="s">
        <v>76</v>
      </c>
      <c r="AE358" s="239"/>
      <c r="AF358" s="104">
        <v>25</v>
      </c>
      <c r="AG358" s="104">
        <v>15</v>
      </c>
      <c r="AH358" s="104">
        <v>19.2</v>
      </c>
      <c r="AI358" s="104">
        <v>28.8</v>
      </c>
      <c r="AJ358" s="239"/>
      <c r="AK358" s="104">
        <v>0</v>
      </c>
      <c r="AL358" s="104">
        <v>0</v>
      </c>
      <c r="AM358" s="104">
        <v>0</v>
      </c>
      <c r="AN358" s="104">
        <v>80</v>
      </c>
      <c r="AO358" s="340"/>
      <c r="AP358" s="239"/>
      <c r="AQ358" s="239" t="s">
        <v>298</v>
      </c>
      <c r="AR358" s="247" t="s">
        <v>1306</v>
      </c>
      <c r="AS358" s="240">
        <v>46024</v>
      </c>
      <c r="AT358" s="240">
        <v>46387</v>
      </c>
      <c r="AU358" s="239" t="s">
        <v>81</v>
      </c>
      <c r="AV358" s="239" t="s">
        <v>1288</v>
      </c>
    </row>
    <row r="359" spans="2:48" ht="135" customHeight="1" x14ac:dyDescent="0.35">
      <c r="B359" s="434"/>
      <c r="C359" s="239"/>
      <c r="D359" s="244"/>
      <c r="E359" s="244"/>
      <c r="F359" s="244"/>
      <c r="G359" s="244"/>
      <c r="H359" s="244"/>
      <c r="I359" s="231"/>
      <c r="J359" s="231"/>
      <c r="K359" s="231"/>
      <c r="L359" s="231"/>
      <c r="M359" s="231"/>
      <c r="N359" s="231"/>
      <c r="O359" s="239"/>
      <c r="P359" s="239"/>
      <c r="Q359" s="239"/>
      <c r="R359" s="244"/>
      <c r="S359" s="239"/>
      <c r="T359" s="239"/>
      <c r="U359" s="239"/>
      <c r="V359" s="239"/>
      <c r="W359" s="216"/>
      <c r="X359" s="112" t="s">
        <v>1307</v>
      </c>
      <c r="Y359" s="104" t="s">
        <v>185</v>
      </c>
      <c r="Z359" s="104" t="s">
        <v>72</v>
      </c>
      <c r="AA359" s="104" t="s">
        <v>73</v>
      </c>
      <c r="AB359" s="104" t="s">
        <v>74</v>
      </c>
      <c r="AC359" s="104" t="s">
        <v>75</v>
      </c>
      <c r="AD359" s="104" t="s">
        <v>76</v>
      </c>
      <c r="AE359" s="239"/>
      <c r="AF359" s="104">
        <v>25</v>
      </c>
      <c r="AG359" s="104">
        <v>15</v>
      </c>
      <c r="AH359" s="104">
        <v>11.52</v>
      </c>
      <c r="AI359" s="104">
        <v>17.28</v>
      </c>
      <c r="AJ359" s="239"/>
      <c r="AK359" s="104">
        <v>0</v>
      </c>
      <c r="AL359" s="104">
        <v>0</v>
      </c>
      <c r="AM359" s="104">
        <v>0</v>
      </c>
      <c r="AN359" s="104">
        <v>80</v>
      </c>
      <c r="AO359" s="340"/>
      <c r="AP359" s="239"/>
      <c r="AQ359" s="239" t="s">
        <v>298</v>
      </c>
      <c r="AR359" s="247"/>
      <c r="AS359" s="240"/>
      <c r="AT359" s="240"/>
      <c r="AU359" s="239"/>
      <c r="AV359" s="239"/>
    </row>
    <row r="360" spans="2:48" ht="159" customHeight="1" x14ac:dyDescent="0.35">
      <c r="B360" s="434">
        <v>138</v>
      </c>
      <c r="C360" s="239" t="s">
        <v>1198</v>
      </c>
      <c r="D360" s="244" t="s">
        <v>1199</v>
      </c>
      <c r="E360" s="244" t="s">
        <v>1308</v>
      </c>
      <c r="F360" s="244" t="s">
        <v>61</v>
      </c>
      <c r="G360" s="244" t="s">
        <v>1309</v>
      </c>
      <c r="H360" s="244" t="s">
        <v>1310</v>
      </c>
      <c r="I360" s="231" t="s">
        <v>298</v>
      </c>
      <c r="J360" s="231" t="s">
        <v>298</v>
      </c>
      <c r="K360" s="231" t="s">
        <v>298</v>
      </c>
      <c r="L360" s="231" t="s">
        <v>298</v>
      </c>
      <c r="M360" s="231" t="s">
        <v>1311</v>
      </c>
      <c r="N360" s="231" t="s">
        <v>64</v>
      </c>
      <c r="O360" s="231" t="s">
        <v>237</v>
      </c>
      <c r="P360" s="239" t="s">
        <v>65</v>
      </c>
      <c r="Q360" s="239" t="s">
        <v>66</v>
      </c>
      <c r="R360" s="244">
        <v>165000</v>
      </c>
      <c r="S360" s="239" t="s">
        <v>376</v>
      </c>
      <c r="T360" s="239">
        <v>100</v>
      </c>
      <c r="U360" s="239" t="s">
        <v>77</v>
      </c>
      <c r="V360" s="239">
        <v>60</v>
      </c>
      <c r="W360" s="216" t="s">
        <v>70</v>
      </c>
      <c r="X360" s="112" t="s">
        <v>1312</v>
      </c>
      <c r="Y360" s="104" t="s">
        <v>185</v>
      </c>
      <c r="Z360" s="104" t="s">
        <v>72</v>
      </c>
      <c r="AA360" s="104" t="s">
        <v>73</v>
      </c>
      <c r="AB360" s="104" t="s">
        <v>74</v>
      </c>
      <c r="AC360" s="104" t="s">
        <v>75</v>
      </c>
      <c r="AD360" s="104" t="s">
        <v>76</v>
      </c>
      <c r="AE360" s="239">
        <v>21.6</v>
      </c>
      <c r="AF360" s="104">
        <v>25</v>
      </c>
      <c r="AG360" s="104">
        <v>15</v>
      </c>
      <c r="AH360" s="104">
        <v>40</v>
      </c>
      <c r="AI360" s="104">
        <v>60</v>
      </c>
      <c r="AJ360" s="239">
        <v>60</v>
      </c>
      <c r="AK360" s="104">
        <v>0</v>
      </c>
      <c r="AL360" s="104">
        <v>0</v>
      </c>
      <c r="AM360" s="104">
        <v>0</v>
      </c>
      <c r="AN360" s="104">
        <v>60</v>
      </c>
      <c r="AO360" s="340" t="s">
        <v>77</v>
      </c>
      <c r="AP360" s="239" t="s">
        <v>78</v>
      </c>
      <c r="AQ360" s="239" t="s">
        <v>1206</v>
      </c>
      <c r="AR360" s="247" t="s">
        <v>1313</v>
      </c>
      <c r="AS360" s="240">
        <v>46024</v>
      </c>
      <c r="AT360" s="240">
        <v>46387</v>
      </c>
      <c r="AU360" s="239" t="s">
        <v>81</v>
      </c>
      <c r="AV360" s="239" t="s">
        <v>1314</v>
      </c>
    </row>
    <row r="361" spans="2:48" ht="137.25" customHeight="1" x14ac:dyDescent="0.35">
      <c r="B361" s="434"/>
      <c r="C361" s="239"/>
      <c r="D361" s="244"/>
      <c r="E361" s="244"/>
      <c r="F361" s="244"/>
      <c r="G361" s="244"/>
      <c r="H361" s="244"/>
      <c r="I361" s="231"/>
      <c r="J361" s="231"/>
      <c r="K361" s="231"/>
      <c r="L361" s="231"/>
      <c r="M361" s="231"/>
      <c r="N361" s="231"/>
      <c r="O361" s="231"/>
      <c r="P361" s="239"/>
      <c r="Q361" s="239"/>
      <c r="R361" s="244"/>
      <c r="S361" s="239"/>
      <c r="T361" s="239"/>
      <c r="U361" s="239"/>
      <c r="V361" s="239"/>
      <c r="W361" s="216"/>
      <c r="X361" s="112" t="s">
        <v>1315</v>
      </c>
      <c r="Y361" s="104" t="s">
        <v>185</v>
      </c>
      <c r="Z361" s="104" t="s">
        <v>72</v>
      </c>
      <c r="AA361" s="104" t="s">
        <v>73</v>
      </c>
      <c r="AB361" s="104" t="s">
        <v>74</v>
      </c>
      <c r="AC361" s="104" t="s">
        <v>75</v>
      </c>
      <c r="AD361" s="104" t="s">
        <v>76</v>
      </c>
      <c r="AE361" s="239"/>
      <c r="AF361" s="104">
        <v>25</v>
      </c>
      <c r="AG361" s="104">
        <v>15</v>
      </c>
      <c r="AH361" s="104">
        <v>24</v>
      </c>
      <c r="AI361" s="104">
        <v>36</v>
      </c>
      <c r="AJ361" s="239"/>
      <c r="AK361" s="104">
        <v>0</v>
      </c>
      <c r="AL361" s="104">
        <v>0</v>
      </c>
      <c r="AM361" s="104">
        <v>0</v>
      </c>
      <c r="AN361" s="104">
        <v>60</v>
      </c>
      <c r="AO361" s="340"/>
      <c r="AP361" s="239"/>
      <c r="AQ361" s="239" t="s">
        <v>298</v>
      </c>
      <c r="AR361" s="247"/>
      <c r="AS361" s="240"/>
      <c r="AT361" s="240"/>
      <c r="AU361" s="239"/>
      <c r="AV361" s="239"/>
    </row>
    <row r="362" spans="2:48" ht="163.5" customHeight="1" x14ac:dyDescent="0.35">
      <c r="B362" s="434"/>
      <c r="C362" s="239"/>
      <c r="D362" s="244"/>
      <c r="E362" s="244"/>
      <c r="F362" s="244"/>
      <c r="G362" s="244"/>
      <c r="H362" s="244"/>
      <c r="I362" s="231"/>
      <c r="J362" s="231"/>
      <c r="K362" s="231"/>
      <c r="L362" s="231"/>
      <c r="M362" s="231"/>
      <c r="N362" s="231"/>
      <c r="O362" s="231"/>
      <c r="P362" s="239"/>
      <c r="Q362" s="239"/>
      <c r="R362" s="244"/>
      <c r="S362" s="239"/>
      <c r="T362" s="239"/>
      <c r="U362" s="239"/>
      <c r="V362" s="239"/>
      <c r="W362" s="216"/>
      <c r="X362" s="112" t="s">
        <v>1316</v>
      </c>
      <c r="Y362" s="104" t="s">
        <v>185</v>
      </c>
      <c r="Z362" s="104" t="s">
        <v>72</v>
      </c>
      <c r="AA362" s="104" t="s">
        <v>73</v>
      </c>
      <c r="AB362" s="104" t="s">
        <v>74</v>
      </c>
      <c r="AC362" s="104" t="s">
        <v>75</v>
      </c>
      <c r="AD362" s="104" t="s">
        <v>76</v>
      </c>
      <c r="AE362" s="239"/>
      <c r="AF362" s="104">
        <v>25</v>
      </c>
      <c r="AG362" s="104">
        <v>15</v>
      </c>
      <c r="AH362" s="104">
        <v>14.4</v>
      </c>
      <c r="AI362" s="104">
        <v>21.6</v>
      </c>
      <c r="AJ362" s="239"/>
      <c r="AK362" s="104">
        <v>0</v>
      </c>
      <c r="AL362" s="104">
        <v>0</v>
      </c>
      <c r="AM362" s="104">
        <v>0</v>
      </c>
      <c r="AN362" s="104">
        <v>60</v>
      </c>
      <c r="AO362" s="340"/>
      <c r="AP362" s="239"/>
      <c r="AQ362" s="239" t="s">
        <v>298</v>
      </c>
      <c r="AR362" s="247"/>
      <c r="AS362" s="240"/>
      <c r="AT362" s="240"/>
      <c r="AU362" s="239"/>
      <c r="AV362" s="239"/>
    </row>
    <row r="363" spans="2:48" ht="165" customHeight="1" x14ac:dyDescent="0.35">
      <c r="B363" s="434">
        <v>139</v>
      </c>
      <c r="C363" s="239" t="s">
        <v>1198</v>
      </c>
      <c r="D363" s="244" t="s">
        <v>1199</v>
      </c>
      <c r="E363" s="244" t="s">
        <v>1308</v>
      </c>
      <c r="F363" s="244" t="s">
        <v>298</v>
      </c>
      <c r="G363" s="244" t="s">
        <v>298</v>
      </c>
      <c r="H363" s="244" t="s">
        <v>298</v>
      </c>
      <c r="I363" s="231" t="s">
        <v>1317</v>
      </c>
      <c r="J363" s="231" t="s">
        <v>1318</v>
      </c>
      <c r="K363" s="231" t="s">
        <v>1319</v>
      </c>
      <c r="L363" s="231" t="s">
        <v>1320</v>
      </c>
      <c r="M363" s="231" t="s">
        <v>1321</v>
      </c>
      <c r="N363" s="231" t="s">
        <v>89</v>
      </c>
      <c r="O363" s="231" t="s">
        <v>237</v>
      </c>
      <c r="P363" s="239" t="s">
        <v>90</v>
      </c>
      <c r="Q363" s="239" t="s">
        <v>91</v>
      </c>
      <c r="R363" s="244">
        <v>165000</v>
      </c>
      <c r="S363" s="239" t="s">
        <v>806</v>
      </c>
      <c r="T363" s="239">
        <v>80</v>
      </c>
      <c r="U363" s="239" t="s">
        <v>69</v>
      </c>
      <c r="V363" s="239">
        <v>80</v>
      </c>
      <c r="W363" s="216" t="s">
        <v>70</v>
      </c>
      <c r="X363" s="112" t="s">
        <v>1322</v>
      </c>
      <c r="Y363" s="104" t="s">
        <v>185</v>
      </c>
      <c r="Z363" s="104" t="s">
        <v>72</v>
      </c>
      <c r="AA363" s="104" t="s">
        <v>73</v>
      </c>
      <c r="AB363" s="104" t="s">
        <v>74</v>
      </c>
      <c r="AC363" s="104" t="s">
        <v>75</v>
      </c>
      <c r="AD363" s="104" t="s">
        <v>76</v>
      </c>
      <c r="AE363" s="239">
        <v>28.8</v>
      </c>
      <c r="AF363" s="104">
        <v>25</v>
      </c>
      <c r="AG363" s="104">
        <v>15</v>
      </c>
      <c r="AH363" s="104">
        <v>32</v>
      </c>
      <c r="AI363" s="104">
        <v>48</v>
      </c>
      <c r="AJ363" s="239">
        <v>60</v>
      </c>
      <c r="AK363" s="104">
        <v>0</v>
      </c>
      <c r="AL363" s="104">
        <v>0</v>
      </c>
      <c r="AM363" s="104">
        <v>0</v>
      </c>
      <c r="AN363" s="104">
        <v>80</v>
      </c>
      <c r="AO363" s="340" t="s">
        <v>77</v>
      </c>
      <c r="AP363" s="239" t="s">
        <v>78</v>
      </c>
      <c r="AQ363" s="239" t="s">
        <v>1206</v>
      </c>
      <c r="AR363" s="247" t="s">
        <v>1323</v>
      </c>
      <c r="AS363" s="240">
        <v>46024</v>
      </c>
      <c r="AT363" s="240">
        <v>46387</v>
      </c>
      <c r="AU363" s="239" t="s">
        <v>187</v>
      </c>
      <c r="AV363" s="239" t="s">
        <v>1324</v>
      </c>
    </row>
    <row r="364" spans="2:48" ht="122.25" customHeight="1" x14ac:dyDescent="0.35">
      <c r="B364" s="434"/>
      <c r="C364" s="239"/>
      <c r="D364" s="244"/>
      <c r="E364" s="244"/>
      <c r="F364" s="244"/>
      <c r="G364" s="244"/>
      <c r="H364" s="244"/>
      <c r="I364" s="231"/>
      <c r="J364" s="231"/>
      <c r="K364" s="231"/>
      <c r="L364" s="231"/>
      <c r="M364" s="231"/>
      <c r="N364" s="231"/>
      <c r="O364" s="231"/>
      <c r="P364" s="239"/>
      <c r="Q364" s="239"/>
      <c r="R364" s="244"/>
      <c r="S364" s="239"/>
      <c r="T364" s="239"/>
      <c r="U364" s="239"/>
      <c r="V364" s="239"/>
      <c r="W364" s="216"/>
      <c r="X364" s="112" t="s">
        <v>1325</v>
      </c>
      <c r="Y364" s="104" t="s">
        <v>185</v>
      </c>
      <c r="Z364" s="104" t="s">
        <v>72</v>
      </c>
      <c r="AA364" s="104" t="s">
        <v>73</v>
      </c>
      <c r="AB364" s="104" t="s">
        <v>74</v>
      </c>
      <c r="AC364" s="104" t="s">
        <v>75</v>
      </c>
      <c r="AD364" s="104" t="s">
        <v>76</v>
      </c>
      <c r="AE364" s="239"/>
      <c r="AF364" s="104">
        <v>25</v>
      </c>
      <c r="AG364" s="104">
        <v>15</v>
      </c>
      <c r="AH364" s="104">
        <v>19.2</v>
      </c>
      <c r="AI364" s="104">
        <v>28.8</v>
      </c>
      <c r="AJ364" s="239"/>
      <c r="AK364" s="104">
        <v>0</v>
      </c>
      <c r="AL364" s="104">
        <v>0</v>
      </c>
      <c r="AM364" s="104">
        <v>0</v>
      </c>
      <c r="AN364" s="104">
        <v>80</v>
      </c>
      <c r="AO364" s="340"/>
      <c r="AP364" s="239"/>
      <c r="AQ364" s="239"/>
      <c r="AR364" s="247"/>
      <c r="AS364" s="240"/>
      <c r="AT364" s="240" t="s">
        <v>298</v>
      </c>
      <c r="AU364" s="239" t="s">
        <v>298</v>
      </c>
      <c r="AV364" s="239"/>
    </row>
    <row r="365" spans="2:48" ht="156" customHeight="1" x14ac:dyDescent="0.35">
      <c r="B365" s="434"/>
      <c r="C365" s="239"/>
      <c r="D365" s="244"/>
      <c r="E365" s="244"/>
      <c r="F365" s="244"/>
      <c r="G365" s="244"/>
      <c r="H365" s="244"/>
      <c r="I365" s="231"/>
      <c r="J365" s="231"/>
      <c r="K365" s="231"/>
      <c r="L365" s="231"/>
      <c r="M365" s="231"/>
      <c r="N365" s="231"/>
      <c r="O365" s="231"/>
      <c r="P365" s="239"/>
      <c r="Q365" s="239"/>
      <c r="R365" s="244"/>
      <c r="S365" s="239"/>
      <c r="T365" s="239"/>
      <c r="U365" s="239"/>
      <c r="V365" s="239"/>
      <c r="W365" s="216"/>
      <c r="X365" s="112" t="s">
        <v>1326</v>
      </c>
      <c r="Y365" s="104" t="s">
        <v>44</v>
      </c>
      <c r="Z365" s="104" t="s">
        <v>84</v>
      </c>
      <c r="AA365" s="104" t="s">
        <v>73</v>
      </c>
      <c r="AB365" s="104" t="s">
        <v>74</v>
      </c>
      <c r="AC365" s="104" t="s">
        <v>75</v>
      </c>
      <c r="AD365" s="104" t="s">
        <v>76</v>
      </c>
      <c r="AE365" s="239"/>
      <c r="AF365" s="104">
        <v>0</v>
      </c>
      <c r="AG365" s="104">
        <v>0</v>
      </c>
      <c r="AH365" s="104">
        <v>0</v>
      </c>
      <c r="AI365" s="104">
        <v>28.8</v>
      </c>
      <c r="AJ365" s="239"/>
      <c r="AK365" s="104">
        <v>10</v>
      </c>
      <c r="AL365" s="104">
        <v>15</v>
      </c>
      <c r="AM365" s="104">
        <v>20</v>
      </c>
      <c r="AN365" s="104">
        <v>60</v>
      </c>
      <c r="AO365" s="340"/>
      <c r="AP365" s="239"/>
      <c r="AQ365" s="239"/>
      <c r="AR365" s="247"/>
      <c r="AS365" s="240"/>
      <c r="AT365" s="240" t="s">
        <v>298</v>
      </c>
      <c r="AU365" s="239" t="s">
        <v>298</v>
      </c>
      <c r="AV365" s="239"/>
    </row>
    <row r="366" spans="2:48" ht="99.75" customHeight="1" x14ac:dyDescent="0.35">
      <c r="B366" s="434">
        <v>140</v>
      </c>
      <c r="C366" s="244" t="s">
        <v>1198</v>
      </c>
      <c r="D366" s="244" t="s">
        <v>1199</v>
      </c>
      <c r="E366" s="244" t="s">
        <v>1327</v>
      </c>
      <c r="F366" s="244" t="s">
        <v>61</v>
      </c>
      <c r="G366" s="244" t="s">
        <v>1328</v>
      </c>
      <c r="H366" s="244" t="s">
        <v>1329</v>
      </c>
      <c r="I366" s="232" t="s">
        <v>298</v>
      </c>
      <c r="J366" s="232" t="s">
        <v>298</v>
      </c>
      <c r="K366" s="232" t="s">
        <v>298</v>
      </c>
      <c r="L366" s="232" t="s">
        <v>298</v>
      </c>
      <c r="M366" s="232" t="s">
        <v>1330</v>
      </c>
      <c r="N366" s="232" t="s">
        <v>64</v>
      </c>
      <c r="O366" s="232" t="s">
        <v>298</v>
      </c>
      <c r="P366" s="244" t="s">
        <v>65</v>
      </c>
      <c r="Q366" s="244" t="s">
        <v>66</v>
      </c>
      <c r="R366" s="244">
        <v>2500</v>
      </c>
      <c r="S366" s="244" t="s">
        <v>398</v>
      </c>
      <c r="T366" s="244">
        <v>80</v>
      </c>
      <c r="U366" s="244" t="s">
        <v>114</v>
      </c>
      <c r="V366" s="244">
        <v>40</v>
      </c>
      <c r="W366" s="216" t="s">
        <v>77</v>
      </c>
      <c r="X366" s="112" t="s">
        <v>1331</v>
      </c>
      <c r="Y366" s="104" t="s">
        <v>185</v>
      </c>
      <c r="Z366" s="104" t="s">
        <v>72</v>
      </c>
      <c r="AA366" s="104" t="s">
        <v>73</v>
      </c>
      <c r="AB366" s="104" t="s">
        <v>74</v>
      </c>
      <c r="AC366" s="104" t="s">
        <v>75</v>
      </c>
      <c r="AD366" s="104" t="s">
        <v>76</v>
      </c>
      <c r="AE366" s="239">
        <v>28.8</v>
      </c>
      <c r="AF366" s="104">
        <v>25</v>
      </c>
      <c r="AG366" s="104">
        <v>15</v>
      </c>
      <c r="AH366" s="104">
        <v>32</v>
      </c>
      <c r="AI366" s="104">
        <v>48</v>
      </c>
      <c r="AJ366" s="239">
        <v>30</v>
      </c>
      <c r="AK366" s="104">
        <v>0</v>
      </c>
      <c r="AL366" s="104">
        <v>0</v>
      </c>
      <c r="AM366" s="104">
        <v>0</v>
      </c>
      <c r="AN366" s="104">
        <v>40</v>
      </c>
      <c r="AO366" s="340" t="s">
        <v>77</v>
      </c>
      <c r="AP366" s="239" t="s">
        <v>78</v>
      </c>
      <c r="AQ366" s="244" t="s">
        <v>1206</v>
      </c>
      <c r="AR366" s="247" t="s">
        <v>1332</v>
      </c>
      <c r="AS366" s="240">
        <v>46024</v>
      </c>
      <c r="AT366" s="240">
        <v>46387</v>
      </c>
      <c r="AU366" s="244" t="s">
        <v>81</v>
      </c>
      <c r="AV366" s="244" t="s">
        <v>1333</v>
      </c>
    </row>
    <row r="367" spans="2:48" ht="135" customHeight="1" x14ac:dyDescent="0.35">
      <c r="B367" s="434"/>
      <c r="C367" s="244"/>
      <c r="D367" s="244"/>
      <c r="E367" s="244"/>
      <c r="F367" s="244"/>
      <c r="G367" s="244"/>
      <c r="H367" s="244"/>
      <c r="I367" s="232"/>
      <c r="J367" s="232"/>
      <c r="K367" s="232"/>
      <c r="L367" s="232"/>
      <c r="M367" s="232"/>
      <c r="N367" s="232"/>
      <c r="O367" s="232"/>
      <c r="P367" s="244"/>
      <c r="Q367" s="244"/>
      <c r="R367" s="244"/>
      <c r="S367" s="244"/>
      <c r="T367" s="244"/>
      <c r="U367" s="244"/>
      <c r="V367" s="244"/>
      <c r="W367" s="216"/>
      <c r="X367" s="112" t="s">
        <v>1334</v>
      </c>
      <c r="Y367" s="104" t="s">
        <v>185</v>
      </c>
      <c r="Z367" s="104" t="s">
        <v>72</v>
      </c>
      <c r="AA367" s="104" t="s">
        <v>73</v>
      </c>
      <c r="AB367" s="104" t="s">
        <v>74</v>
      </c>
      <c r="AC367" s="104" t="s">
        <v>75</v>
      </c>
      <c r="AD367" s="104" t="s">
        <v>76</v>
      </c>
      <c r="AE367" s="239"/>
      <c r="AF367" s="104">
        <v>25</v>
      </c>
      <c r="AG367" s="104">
        <v>15</v>
      </c>
      <c r="AH367" s="104">
        <v>19.2</v>
      </c>
      <c r="AI367" s="104">
        <v>28.8</v>
      </c>
      <c r="AJ367" s="239"/>
      <c r="AK367" s="104">
        <v>0</v>
      </c>
      <c r="AL367" s="104">
        <v>0</v>
      </c>
      <c r="AM367" s="104">
        <v>0</v>
      </c>
      <c r="AN367" s="104">
        <v>40</v>
      </c>
      <c r="AO367" s="340"/>
      <c r="AP367" s="239"/>
      <c r="AQ367" s="244"/>
      <c r="AR367" s="247"/>
      <c r="AS367" s="240"/>
      <c r="AT367" s="240"/>
      <c r="AU367" s="244"/>
      <c r="AV367" s="244"/>
    </row>
    <row r="368" spans="2:48" ht="135" customHeight="1" x14ac:dyDescent="0.35">
      <c r="B368" s="434"/>
      <c r="C368" s="244"/>
      <c r="D368" s="244"/>
      <c r="E368" s="244"/>
      <c r="F368" s="244"/>
      <c r="G368" s="244"/>
      <c r="H368" s="244"/>
      <c r="I368" s="232"/>
      <c r="J368" s="232"/>
      <c r="K368" s="232"/>
      <c r="L368" s="232"/>
      <c r="M368" s="232"/>
      <c r="N368" s="232"/>
      <c r="O368" s="232"/>
      <c r="P368" s="244"/>
      <c r="Q368" s="244"/>
      <c r="R368" s="244"/>
      <c r="S368" s="244"/>
      <c r="T368" s="244"/>
      <c r="U368" s="244"/>
      <c r="V368" s="244"/>
      <c r="W368" s="216"/>
      <c r="X368" s="112" t="s">
        <v>1335</v>
      </c>
      <c r="Y368" s="104" t="s">
        <v>44</v>
      </c>
      <c r="Z368" s="104" t="s">
        <v>84</v>
      </c>
      <c r="AA368" s="104" t="s">
        <v>73</v>
      </c>
      <c r="AB368" s="104" t="s">
        <v>74</v>
      </c>
      <c r="AC368" s="104" t="s">
        <v>75</v>
      </c>
      <c r="AD368" s="104" t="s">
        <v>76</v>
      </c>
      <c r="AE368" s="239"/>
      <c r="AF368" s="104">
        <v>0</v>
      </c>
      <c r="AG368" s="104">
        <v>0</v>
      </c>
      <c r="AH368" s="104">
        <v>0</v>
      </c>
      <c r="AI368" s="104">
        <v>28.8</v>
      </c>
      <c r="AJ368" s="239"/>
      <c r="AK368" s="104">
        <v>10</v>
      </c>
      <c r="AL368" s="104">
        <v>15</v>
      </c>
      <c r="AM368" s="104">
        <v>10</v>
      </c>
      <c r="AN368" s="104">
        <v>30</v>
      </c>
      <c r="AO368" s="340"/>
      <c r="AP368" s="239"/>
      <c r="AQ368" s="244"/>
      <c r="AR368" s="247"/>
      <c r="AS368" s="240"/>
      <c r="AT368" s="240"/>
      <c r="AU368" s="244"/>
      <c r="AV368" s="244"/>
    </row>
    <row r="369" spans="2:48" ht="195" customHeight="1" x14ac:dyDescent="0.35">
      <c r="B369" s="434">
        <v>141</v>
      </c>
      <c r="C369" s="239" t="s">
        <v>1198</v>
      </c>
      <c r="D369" s="244" t="s">
        <v>1199</v>
      </c>
      <c r="E369" s="244" t="s">
        <v>1336</v>
      </c>
      <c r="F369" s="244" t="s">
        <v>61</v>
      </c>
      <c r="G369" s="244" t="s">
        <v>1337</v>
      </c>
      <c r="H369" s="244" t="s">
        <v>1338</v>
      </c>
      <c r="I369" s="215"/>
      <c r="J369" s="215"/>
      <c r="K369" s="215"/>
      <c r="L369" s="215"/>
      <c r="M369" s="231" t="s">
        <v>1339</v>
      </c>
      <c r="N369" s="231" t="s">
        <v>150</v>
      </c>
      <c r="O369" s="231" t="s">
        <v>1340</v>
      </c>
      <c r="P369" s="239" t="s">
        <v>65</v>
      </c>
      <c r="Q369" s="239" t="s">
        <v>66</v>
      </c>
      <c r="R369" s="244">
        <v>91</v>
      </c>
      <c r="S369" s="239" t="s">
        <v>113</v>
      </c>
      <c r="T369" s="239">
        <v>40</v>
      </c>
      <c r="U369" s="239" t="s">
        <v>69</v>
      </c>
      <c r="V369" s="239">
        <v>80</v>
      </c>
      <c r="W369" s="216" t="s">
        <v>70</v>
      </c>
      <c r="X369" s="119" t="s">
        <v>1341</v>
      </c>
      <c r="Y369" s="104" t="s">
        <v>185</v>
      </c>
      <c r="Z369" s="104" t="s">
        <v>72</v>
      </c>
      <c r="AA369" s="104" t="s">
        <v>73</v>
      </c>
      <c r="AB369" s="104" t="s">
        <v>74</v>
      </c>
      <c r="AC369" s="104" t="s">
        <v>75</v>
      </c>
      <c r="AD369" s="104" t="s">
        <v>76</v>
      </c>
      <c r="AE369" s="239">
        <v>7.2</v>
      </c>
      <c r="AF369" s="104">
        <v>25</v>
      </c>
      <c r="AG369" s="104">
        <v>15</v>
      </c>
      <c r="AH369" s="104">
        <v>16</v>
      </c>
      <c r="AI369" s="104">
        <v>24</v>
      </c>
      <c r="AJ369" s="239">
        <v>80</v>
      </c>
      <c r="AK369" s="104">
        <v>0</v>
      </c>
      <c r="AL369" s="104">
        <v>0</v>
      </c>
      <c r="AM369" s="104">
        <v>0</v>
      </c>
      <c r="AN369" s="104">
        <v>80</v>
      </c>
      <c r="AO369" s="340" t="s">
        <v>70</v>
      </c>
      <c r="AP369" s="239" t="s">
        <v>78</v>
      </c>
      <c r="AQ369" s="239" t="s">
        <v>154</v>
      </c>
      <c r="AR369" s="301" t="s">
        <v>1342</v>
      </c>
      <c r="AS369" s="122">
        <v>46024</v>
      </c>
      <c r="AT369" s="122">
        <v>46387</v>
      </c>
      <c r="AU369" s="104" t="s">
        <v>271</v>
      </c>
      <c r="AV369" s="123" t="s">
        <v>1343</v>
      </c>
    </row>
    <row r="370" spans="2:48" ht="176.25" customHeight="1" x14ac:dyDescent="0.35">
      <c r="B370" s="434"/>
      <c r="C370" s="239"/>
      <c r="D370" s="244"/>
      <c r="E370" s="244"/>
      <c r="F370" s="244"/>
      <c r="G370" s="244"/>
      <c r="H370" s="244"/>
      <c r="I370" s="215"/>
      <c r="J370" s="215"/>
      <c r="K370" s="215"/>
      <c r="L370" s="215"/>
      <c r="M370" s="231"/>
      <c r="N370" s="231"/>
      <c r="O370" s="231"/>
      <c r="P370" s="239"/>
      <c r="Q370" s="239"/>
      <c r="R370" s="244"/>
      <c r="S370" s="239"/>
      <c r="T370" s="239"/>
      <c r="U370" s="239"/>
      <c r="V370" s="239"/>
      <c r="W370" s="216"/>
      <c r="X370" s="112" t="s">
        <v>1344</v>
      </c>
      <c r="Y370" s="104" t="s">
        <v>185</v>
      </c>
      <c r="Z370" s="104" t="s">
        <v>72</v>
      </c>
      <c r="AA370" s="104" t="s">
        <v>73</v>
      </c>
      <c r="AB370" s="104" t="s">
        <v>74</v>
      </c>
      <c r="AC370" s="104" t="s">
        <v>75</v>
      </c>
      <c r="AD370" s="104" t="s">
        <v>76</v>
      </c>
      <c r="AE370" s="239"/>
      <c r="AF370" s="104">
        <v>25</v>
      </c>
      <c r="AG370" s="104">
        <v>15</v>
      </c>
      <c r="AH370" s="104">
        <v>9.6</v>
      </c>
      <c r="AI370" s="104">
        <v>14.4</v>
      </c>
      <c r="AJ370" s="239"/>
      <c r="AK370" s="104">
        <v>0</v>
      </c>
      <c r="AL370" s="104">
        <v>0</v>
      </c>
      <c r="AM370" s="104">
        <v>0</v>
      </c>
      <c r="AN370" s="104">
        <v>80</v>
      </c>
      <c r="AO370" s="340"/>
      <c r="AP370" s="239"/>
      <c r="AQ370" s="239"/>
      <c r="AR370" s="301"/>
      <c r="AS370" s="122">
        <v>46024</v>
      </c>
      <c r="AT370" s="122">
        <v>46387</v>
      </c>
      <c r="AU370" s="104" t="s">
        <v>271</v>
      </c>
      <c r="AV370" s="123" t="s">
        <v>1343</v>
      </c>
    </row>
    <row r="371" spans="2:48" ht="129.75" customHeight="1" x14ac:dyDescent="0.35">
      <c r="B371" s="434"/>
      <c r="C371" s="341"/>
      <c r="D371" s="342"/>
      <c r="E371" s="342"/>
      <c r="F371" s="342"/>
      <c r="G371" s="342"/>
      <c r="H371" s="342"/>
      <c r="I371" s="437"/>
      <c r="J371" s="437"/>
      <c r="K371" s="437"/>
      <c r="L371" s="437"/>
      <c r="M371" s="343"/>
      <c r="N371" s="343"/>
      <c r="O371" s="343"/>
      <c r="P371" s="341"/>
      <c r="Q371" s="341"/>
      <c r="R371" s="342"/>
      <c r="S371" s="341"/>
      <c r="T371" s="341"/>
      <c r="U371" s="341"/>
      <c r="V371" s="341"/>
      <c r="W371" s="349"/>
      <c r="X371" s="132" t="s">
        <v>1345</v>
      </c>
      <c r="Y371" s="133" t="s">
        <v>185</v>
      </c>
      <c r="Z371" s="133" t="s">
        <v>72</v>
      </c>
      <c r="AA371" s="133" t="s">
        <v>165</v>
      </c>
      <c r="AB371" s="133" t="s">
        <v>74</v>
      </c>
      <c r="AC371" s="133" t="s">
        <v>75</v>
      </c>
      <c r="AD371" s="133" t="s">
        <v>76</v>
      </c>
      <c r="AE371" s="341"/>
      <c r="AF371" s="133">
        <v>25</v>
      </c>
      <c r="AG371" s="133">
        <v>25</v>
      </c>
      <c r="AH371" s="133">
        <v>7.2</v>
      </c>
      <c r="AI371" s="133">
        <v>7.2</v>
      </c>
      <c r="AJ371" s="341"/>
      <c r="AK371" s="133">
        <v>0</v>
      </c>
      <c r="AL371" s="133">
        <v>0</v>
      </c>
      <c r="AM371" s="133">
        <v>0</v>
      </c>
      <c r="AN371" s="133">
        <v>80</v>
      </c>
      <c r="AO371" s="340"/>
      <c r="AP371" s="341"/>
      <c r="AQ371" s="341"/>
      <c r="AR371" s="348"/>
      <c r="AS371" s="134">
        <v>46024</v>
      </c>
      <c r="AT371" s="134">
        <v>46387</v>
      </c>
      <c r="AU371" s="133" t="s">
        <v>271</v>
      </c>
      <c r="AV371" s="135" t="s">
        <v>1343</v>
      </c>
    </row>
    <row r="372" spans="2:48" ht="21" customHeight="1" x14ac:dyDescent="0.35">
      <c r="B372" s="439" t="s">
        <v>1346</v>
      </c>
      <c r="C372" s="439"/>
      <c r="D372" s="439"/>
      <c r="E372" s="439"/>
      <c r="F372" s="439"/>
      <c r="G372" s="439"/>
      <c r="H372" s="439"/>
      <c r="I372" s="439"/>
      <c r="J372" s="439"/>
      <c r="K372" s="439"/>
      <c r="L372" s="439"/>
      <c r="M372" s="439"/>
      <c r="N372" s="439"/>
      <c r="O372" s="439"/>
      <c r="P372" s="439"/>
      <c r="Q372" s="439"/>
      <c r="R372" s="439"/>
      <c r="S372" s="439"/>
      <c r="T372" s="439"/>
      <c r="U372" s="439"/>
      <c r="V372" s="439"/>
      <c r="W372" s="439"/>
      <c r="X372" s="439"/>
      <c r="Y372" s="439"/>
      <c r="Z372" s="439"/>
      <c r="AA372" s="439"/>
      <c r="AB372" s="439"/>
      <c r="AC372" s="439"/>
      <c r="AD372" s="439"/>
      <c r="AE372" s="439"/>
      <c r="AF372" s="439"/>
      <c r="AG372" s="439"/>
      <c r="AH372" s="439"/>
      <c r="AI372" s="439"/>
      <c r="AJ372" s="439"/>
      <c r="AK372" s="439"/>
      <c r="AL372" s="439"/>
      <c r="AM372" s="439"/>
      <c r="AN372" s="439"/>
      <c r="AO372" s="439"/>
      <c r="AP372" s="439"/>
      <c r="AQ372" s="439"/>
      <c r="AR372" s="439"/>
      <c r="AS372" s="439"/>
      <c r="AT372" s="439"/>
      <c r="AU372" s="439"/>
      <c r="AV372" s="439"/>
    </row>
    <row r="373" spans="2:48" ht="21" customHeight="1" x14ac:dyDescent="0.35">
      <c r="B373" s="439"/>
      <c r="C373" s="439"/>
      <c r="D373" s="439"/>
      <c r="E373" s="439"/>
      <c r="F373" s="439"/>
      <c r="G373" s="439"/>
      <c r="H373" s="439"/>
      <c r="I373" s="439"/>
      <c r="J373" s="439"/>
      <c r="K373" s="439"/>
      <c r="L373" s="439"/>
      <c r="M373" s="439"/>
      <c r="N373" s="439"/>
      <c r="O373" s="439"/>
      <c r="P373" s="439"/>
      <c r="Q373" s="439"/>
      <c r="R373" s="439"/>
      <c r="S373" s="439"/>
      <c r="T373" s="439"/>
      <c r="U373" s="439"/>
      <c r="V373" s="439"/>
      <c r="W373" s="439"/>
      <c r="X373" s="439"/>
      <c r="Y373" s="439"/>
      <c r="Z373" s="439"/>
      <c r="AA373" s="439"/>
      <c r="AB373" s="439"/>
      <c r="AC373" s="439"/>
      <c r="AD373" s="439"/>
      <c r="AE373" s="439"/>
      <c r="AF373" s="439"/>
      <c r="AG373" s="439"/>
      <c r="AH373" s="439"/>
      <c r="AI373" s="439"/>
      <c r="AJ373" s="439"/>
      <c r="AK373" s="439"/>
      <c r="AL373" s="439"/>
      <c r="AM373" s="439"/>
      <c r="AN373" s="439"/>
      <c r="AO373" s="439"/>
      <c r="AP373" s="439"/>
      <c r="AQ373" s="439"/>
      <c r="AR373" s="439"/>
      <c r="AS373" s="439"/>
      <c r="AT373" s="439"/>
      <c r="AU373" s="439"/>
      <c r="AV373" s="439"/>
    </row>
    <row r="374" spans="2:48" ht="21" customHeight="1" x14ac:dyDescent="0.35">
      <c r="B374" s="439"/>
      <c r="C374" s="439"/>
      <c r="D374" s="439"/>
      <c r="E374" s="439"/>
      <c r="F374" s="439"/>
      <c r="G374" s="439"/>
      <c r="H374" s="439"/>
      <c r="I374" s="439"/>
      <c r="J374" s="439"/>
      <c r="K374" s="439"/>
      <c r="L374" s="439"/>
      <c r="M374" s="439"/>
      <c r="N374" s="439"/>
      <c r="O374" s="439"/>
      <c r="P374" s="439"/>
      <c r="Q374" s="439"/>
      <c r="R374" s="439"/>
      <c r="S374" s="439"/>
      <c r="T374" s="439"/>
      <c r="U374" s="439"/>
      <c r="V374" s="439"/>
      <c r="W374" s="439"/>
      <c r="X374" s="439"/>
      <c r="Y374" s="439"/>
      <c r="Z374" s="439"/>
      <c r="AA374" s="439"/>
      <c r="AB374" s="439"/>
      <c r="AC374" s="439"/>
      <c r="AD374" s="439"/>
      <c r="AE374" s="439"/>
      <c r="AF374" s="439"/>
      <c r="AG374" s="439"/>
      <c r="AH374" s="439"/>
      <c r="AI374" s="439"/>
      <c r="AJ374" s="439"/>
      <c r="AK374" s="439"/>
      <c r="AL374" s="439"/>
      <c r="AM374" s="439"/>
      <c r="AN374" s="439"/>
      <c r="AO374" s="439"/>
      <c r="AP374" s="439"/>
      <c r="AQ374" s="439"/>
      <c r="AR374" s="439"/>
      <c r="AS374" s="439"/>
      <c r="AT374" s="439"/>
      <c r="AU374" s="439"/>
      <c r="AV374" s="439"/>
    </row>
    <row r="375" spans="2:48" ht="21" customHeight="1" x14ac:dyDescent="0.35">
      <c r="B375" s="439"/>
      <c r="C375" s="439"/>
      <c r="D375" s="439"/>
      <c r="E375" s="439"/>
      <c r="F375" s="439"/>
      <c r="G375" s="439"/>
      <c r="H375" s="439"/>
      <c r="I375" s="439"/>
      <c r="J375" s="439"/>
      <c r="K375" s="439"/>
      <c r="L375" s="439"/>
      <c r="M375" s="439"/>
      <c r="N375" s="439"/>
      <c r="O375" s="439"/>
      <c r="P375" s="439"/>
      <c r="Q375" s="439"/>
      <c r="R375" s="439"/>
      <c r="S375" s="439"/>
      <c r="T375" s="439"/>
      <c r="U375" s="439"/>
      <c r="V375" s="439"/>
      <c r="W375" s="439"/>
      <c r="X375" s="439"/>
      <c r="Y375" s="439"/>
      <c r="Z375" s="439"/>
      <c r="AA375" s="439"/>
      <c r="AB375" s="439"/>
      <c r="AC375" s="439"/>
      <c r="AD375" s="439"/>
      <c r="AE375" s="439"/>
      <c r="AF375" s="439"/>
      <c r="AG375" s="439"/>
      <c r="AH375" s="439"/>
      <c r="AI375" s="439"/>
      <c r="AJ375" s="439"/>
      <c r="AK375" s="439"/>
      <c r="AL375" s="439"/>
      <c r="AM375" s="439"/>
      <c r="AN375" s="439"/>
      <c r="AO375" s="439"/>
      <c r="AP375" s="439"/>
      <c r="AQ375" s="439"/>
      <c r="AR375" s="439"/>
      <c r="AS375" s="439"/>
      <c r="AT375" s="439"/>
      <c r="AU375" s="439"/>
      <c r="AV375" s="439"/>
    </row>
    <row r="376" spans="2:48" ht="21" customHeight="1" x14ac:dyDescent="0.35">
      <c r="B376" s="439"/>
      <c r="C376" s="439"/>
      <c r="D376" s="439"/>
      <c r="E376" s="439"/>
      <c r="F376" s="439"/>
      <c r="G376" s="439"/>
      <c r="H376" s="439"/>
      <c r="I376" s="439"/>
      <c r="J376" s="439"/>
      <c r="K376" s="439"/>
      <c r="L376" s="439"/>
      <c r="M376" s="439"/>
      <c r="N376" s="439"/>
      <c r="O376" s="439"/>
      <c r="P376" s="439"/>
      <c r="Q376" s="439"/>
      <c r="R376" s="439"/>
      <c r="S376" s="439"/>
      <c r="T376" s="439"/>
      <c r="U376" s="439"/>
      <c r="V376" s="439"/>
      <c r="W376" s="439"/>
      <c r="X376" s="439"/>
      <c r="Y376" s="439"/>
      <c r="Z376" s="439"/>
      <c r="AA376" s="439"/>
      <c r="AB376" s="439"/>
      <c r="AC376" s="439"/>
      <c r="AD376" s="439"/>
      <c r="AE376" s="439"/>
      <c r="AF376" s="439"/>
      <c r="AG376" s="439"/>
      <c r="AH376" s="439"/>
      <c r="AI376" s="439"/>
      <c r="AJ376" s="439"/>
      <c r="AK376" s="439"/>
      <c r="AL376" s="439"/>
      <c r="AM376" s="439"/>
      <c r="AN376" s="439"/>
      <c r="AO376" s="439"/>
      <c r="AP376" s="439"/>
      <c r="AQ376" s="439"/>
      <c r="AR376" s="439"/>
      <c r="AS376" s="439"/>
      <c r="AT376" s="439"/>
      <c r="AU376" s="439"/>
      <c r="AV376" s="439"/>
    </row>
    <row r="377" spans="2:48" ht="154.5" customHeight="1" x14ac:dyDescent="0.35">
      <c r="B377" s="438">
        <v>142</v>
      </c>
      <c r="C377" s="336" t="s">
        <v>1347</v>
      </c>
      <c r="D377" s="336" t="s">
        <v>1348</v>
      </c>
      <c r="E377" s="336" t="s">
        <v>1349</v>
      </c>
      <c r="F377" s="257"/>
      <c r="G377" s="257"/>
      <c r="H377" s="257"/>
      <c r="I377" s="336" t="s">
        <v>1177</v>
      </c>
      <c r="J377" s="336" t="s">
        <v>1350</v>
      </c>
      <c r="K377" s="336" t="s">
        <v>1179</v>
      </c>
      <c r="L377" s="336" t="s">
        <v>1351</v>
      </c>
      <c r="M377" s="336" t="s">
        <v>1352</v>
      </c>
      <c r="N377" s="336" t="s">
        <v>89</v>
      </c>
      <c r="O377" s="336" t="s">
        <v>237</v>
      </c>
      <c r="P377" s="336" t="s">
        <v>90</v>
      </c>
      <c r="Q377" s="336" t="s">
        <v>91</v>
      </c>
      <c r="R377" s="336">
        <v>30000</v>
      </c>
      <c r="S377" s="336" t="s">
        <v>366</v>
      </c>
      <c r="T377" s="336">
        <v>100</v>
      </c>
      <c r="U377" s="336" t="s">
        <v>69</v>
      </c>
      <c r="V377" s="336">
        <v>80</v>
      </c>
      <c r="W377" s="337" t="s">
        <v>70</v>
      </c>
      <c r="X377" s="136" t="s">
        <v>1353</v>
      </c>
      <c r="Y377" s="137" t="s">
        <v>185</v>
      </c>
      <c r="Z377" s="137" t="s">
        <v>72</v>
      </c>
      <c r="AA377" s="137" t="s">
        <v>73</v>
      </c>
      <c r="AB377" s="137" t="s">
        <v>158</v>
      </c>
      <c r="AC377" s="137" t="s">
        <v>75</v>
      </c>
      <c r="AD377" s="137" t="s">
        <v>76</v>
      </c>
      <c r="AE377" s="336">
        <v>21.6</v>
      </c>
      <c r="AF377" s="137">
        <v>25</v>
      </c>
      <c r="AG377" s="137">
        <v>15</v>
      </c>
      <c r="AH377" s="137">
        <v>40</v>
      </c>
      <c r="AI377" s="137">
        <v>60</v>
      </c>
      <c r="AJ377" s="336">
        <v>80</v>
      </c>
      <c r="AK377" s="137">
        <v>0</v>
      </c>
      <c r="AL377" s="137">
        <v>0</v>
      </c>
      <c r="AM377" s="137">
        <v>0</v>
      </c>
      <c r="AN377" s="137">
        <v>80</v>
      </c>
      <c r="AO377" s="337" t="s">
        <v>70</v>
      </c>
      <c r="AP377" s="336" t="s">
        <v>78</v>
      </c>
      <c r="AQ377" s="336" t="s">
        <v>1354</v>
      </c>
      <c r="AR377" s="136" t="s">
        <v>1355</v>
      </c>
      <c r="AS377" s="338">
        <v>46024</v>
      </c>
      <c r="AT377" s="338">
        <v>46387</v>
      </c>
      <c r="AU377" s="137" t="s">
        <v>139</v>
      </c>
      <c r="AV377" s="138" t="s">
        <v>1356</v>
      </c>
    </row>
    <row r="378" spans="2:48" ht="212.25" customHeight="1" x14ac:dyDescent="0.35">
      <c r="B378" s="438"/>
      <c r="C378" s="244"/>
      <c r="D378" s="244"/>
      <c r="E378" s="244"/>
      <c r="F378" s="298"/>
      <c r="G378" s="298"/>
      <c r="H378" s="298"/>
      <c r="I378" s="244"/>
      <c r="J378" s="244"/>
      <c r="K378" s="244"/>
      <c r="L378" s="244"/>
      <c r="M378" s="244"/>
      <c r="N378" s="244"/>
      <c r="O378" s="244"/>
      <c r="P378" s="244"/>
      <c r="Q378" s="244"/>
      <c r="R378" s="244"/>
      <c r="S378" s="244"/>
      <c r="T378" s="244"/>
      <c r="U378" s="244"/>
      <c r="V378" s="244"/>
      <c r="W378" s="217"/>
      <c r="X378" s="112" t="s">
        <v>1357</v>
      </c>
      <c r="Y378" s="111" t="s">
        <v>185</v>
      </c>
      <c r="Z378" s="111" t="s">
        <v>72</v>
      </c>
      <c r="AA378" s="111" t="s">
        <v>73</v>
      </c>
      <c r="AB378" s="111" t="s">
        <v>158</v>
      </c>
      <c r="AC378" s="111" t="s">
        <v>75</v>
      </c>
      <c r="AD378" s="111" t="s">
        <v>76</v>
      </c>
      <c r="AE378" s="244"/>
      <c r="AF378" s="111">
        <v>25</v>
      </c>
      <c r="AG378" s="111">
        <v>15</v>
      </c>
      <c r="AH378" s="111">
        <v>24</v>
      </c>
      <c r="AI378" s="111">
        <v>36</v>
      </c>
      <c r="AJ378" s="244"/>
      <c r="AK378" s="111">
        <v>0</v>
      </c>
      <c r="AL378" s="111">
        <v>0</v>
      </c>
      <c r="AM378" s="111">
        <v>0</v>
      </c>
      <c r="AN378" s="111">
        <v>80</v>
      </c>
      <c r="AO378" s="217"/>
      <c r="AP378" s="244"/>
      <c r="AQ378" s="244"/>
      <c r="AR378" s="112" t="s">
        <v>1358</v>
      </c>
      <c r="AS378" s="339"/>
      <c r="AT378" s="339"/>
      <c r="AU378" s="111" t="s">
        <v>139</v>
      </c>
      <c r="AV378" s="139" t="s">
        <v>1359</v>
      </c>
    </row>
    <row r="379" spans="2:48" ht="156.75" customHeight="1" x14ac:dyDescent="0.35">
      <c r="B379" s="438"/>
      <c r="C379" s="244"/>
      <c r="D379" s="244"/>
      <c r="E379" s="244"/>
      <c r="F379" s="298"/>
      <c r="G379" s="298"/>
      <c r="H379" s="298"/>
      <c r="I379" s="244"/>
      <c r="J379" s="244"/>
      <c r="K379" s="244"/>
      <c r="L379" s="244"/>
      <c r="M379" s="244"/>
      <c r="N379" s="244"/>
      <c r="O379" s="244"/>
      <c r="P379" s="244"/>
      <c r="Q379" s="244"/>
      <c r="R379" s="244"/>
      <c r="S379" s="244"/>
      <c r="T379" s="244"/>
      <c r="U379" s="244"/>
      <c r="V379" s="244"/>
      <c r="W379" s="217"/>
      <c r="X379" s="112" t="s">
        <v>1360</v>
      </c>
      <c r="Y379" s="111" t="s">
        <v>185</v>
      </c>
      <c r="Z379" s="111" t="s">
        <v>72</v>
      </c>
      <c r="AA379" s="111" t="s">
        <v>73</v>
      </c>
      <c r="AB379" s="111" t="s">
        <v>158</v>
      </c>
      <c r="AC379" s="111" t="s">
        <v>75</v>
      </c>
      <c r="AD379" s="111" t="s">
        <v>76</v>
      </c>
      <c r="AE379" s="244"/>
      <c r="AF379" s="111">
        <v>25</v>
      </c>
      <c r="AG379" s="111">
        <v>15</v>
      </c>
      <c r="AH379" s="111">
        <v>14.4</v>
      </c>
      <c r="AI379" s="111">
        <v>21.6</v>
      </c>
      <c r="AJ379" s="244"/>
      <c r="AK379" s="111">
        <v>0</v>
      </c>
      <c r="AL379" s="111">
        <v>0</v>
      </c>
      <c r="AM379" s="111">
        <v>0</v>
      </c>
      <c r="AN379" s="111">
        <v>80</v>
      </c>
      <c r="AO379" s="217"/>
      <c r="AP379" s="244"/>
      <c r="AQ379" s="244"/>
      <c r="AR379" s="112" t="s">
        <v>298</v>
      </c>
      <c r="AS379" s="111" t="s">
        <v>298</v>
      </c>
      <c r="AT379" s="111" t="s">
        <v>298</v>
      </c>
      <c r="AU379" s="111"/>
      <c r="AV379" s="139" t="s">
        <v>298</v>
      </c>
    </row>
    <row r="380" spans="2:48" ht="121.5" customHeight="1" x14ac:dyDescent="0.35">
      <c r="B380" s="438">
        <v>143</v>
      </c>
      <c r="C380" s="244" t="s">
        <v>1347</v>
      </c>
      <c r="D380" s="244" t="s">
        <v>1361</v>
      </c>
      <c r="E380" s="244" t="s">
        <v>1362</v>
      </c>
      <c r="F380" s="298"/>
      <c r="G380" s="298"/>
      <c r="H380" s="298"/>
      <c r="I380" s="244" t="s">
        <v>1363</v>
      </c>
      <c r="J380" s="244" t="s">
        <v>1364</v>
      </c>
      <c r="K380" s="244" t="s">
        <v>1365</v>
      </c>
      <c r="L380" s="244" t="s">
        <v>1366</v>
      </c>
      <c r="M380" s="244" t="s">
        <v>1367</v>
      </c>
      <c r="N380" s="244" t="s">
        <v>89</v>
      </c>
      <c r="O380" s="244" t="s">
        <v>237</v>
      </c>
      <c r="P380" s="244" t="s">
        <v>90</v>
      </c>
      <c r="Q380" s="244" t="s">
        <v>91</v>
      </c>
      <c r="R380" s="244">
        <v>20000</v>
      </c>
      <c r="S380" s="244" t="s">
        <v>366</v>
      </c>
      <c r="T380" s="244">
        <v>100</v>
      </c>
      <c r="U380" s="244" t="s">
        <v>134</v>
      </c>
      <c r="V380" s="244">
        <v>100</v>
      </c>
      <c r="W380" s="217" t="s">
        <v>135</v>
      </c>
      <c r="X380" s="112" t="s">
        <v>1368</v>
      </c>
      <c r="Y380" s="111" t="s">
        <v>185</v>
      </c>
      <c r="Z380" s="111" t="s">
        <v>72</v>
      </c>
      <c r="AA380" s="111" t="s">
        <v>73</v>
      </c>
      <c r="AB380" s="111" t="s">
        <v>158</v>
      </c>
      <c r="AC380" s="111" t="s">
        <v>75</v>
      </c>
      <c r="AD380" s="111" t="s">
        <v>76</v>
      </c>
      <c r="AE380" s="244">
        <v>21.6</v>
      </c>
      <c r="AF380" s="111">
        <v>25</v>
      </c>
      <c r="AG380" s="111">
        <v>15</v>
      </c>
      <c r="AH380" s="111">
        <v>40</v>
      </c>
      <c r="AI380" s="111">
        <v>60</v>
      </c>
      <c r="AJ380" s="244">
        <v>100</v>
      </c>
      <c r="AK380" s="111">
        <v>0</v>
      </c>
      <c r="AL380" s="111">
        <v>0</v>
      </c>
      <c r="AM380" s="111">
        <v>0</v>
      </c>
      <c r="AN380" s="111">
        <v>100</v>
      </c>
      <c r="AO380" s="217" t="s">
        <v>135</v>
      </c>
      <c r="AP380" s="244" t="s">
        <v>78</v>
      </c>
      <c r="AQ380" s="244" t="s">
        <v>1369</v>
      </c>
      <c r="AR380" s="112" t="s">
        <v>1370</v>
      </c>
      <c r="AS380" s="140">
        <v>46024</v>
      </c>
      <c r="AT380" s="140">
        <v>46387</v>
      </c>
      <c r="AU380" s="111" t="s">
        <v>127</v>
      </c>
      <c r="AV380" s="139" t="s">
        <v>1371</v>
      </c>
    </row>
    <row r="381" spans="2:48" ht="153" customHeight="1" x14ac:dyDescent="0.35">
      <c r="B381" s="438"/>
      <c r="C381" s="244"/>
      <c r="D381" s="244"/>
      <c r="E381" s="244"/>
      <c r="F381" s="298"/>
      <c r="G381" s="298"/>
      <c r="H381" s="298"/>
      <c r="I381" s="244"/>
      <c r="J381" s="244"/>
      <c r="K381" s="244"/>
      <c r="L381" s="244"/>
      <c r="M381" s="244"/>
      <c r="N381" s="244"/>
      <c r="O381" s="244"/>
      <c r="P381" s="244"/>
      <c r="Q381" s="244"/>
      <c r="R381" s="244"/>
      <c r="S381" s="244"/>
      <c r="T381" s="244"/>
      <c r="U381" s="244"/>
      <c r="V381" s="244"/>
      <c r="W381" s="217"/>
      <c r="X381" s="112" t="s">
        <v>1372</v>
      </c>
      <c r="Y381" s="111" t="s">
        <v>185</v>
      </c>
      <c r="Z381" s="111" t="s">
        <v>72</v>
      </c>
      <c r="AA381" s="111" t="s">
        <v>73</v>
      </c>
      <c r="AB381" s="111" t="s">
        <v>74</v>
      </c>
      <c r="AC381" s="111" t="s">
        <v>75</v>
      </c>
      <c r="AD381" s="111" t="s">
        <v>76</v>
      </c>
      <c r="AE381" s="244"/>
      <c r="AF381" s="111">
        <v>25</v>
      </c>
      <c r="AG381" s="111">
        <v>15</v>
      </c>
      <c r="AH381" s="111">
        <v>24</v>
      </c>
      <c r="AI381" s="111">
        <v>36</v>
      </c>
      <c r="AJ381" s="244"/>
      <c r="AK381" s="111">
        <v>0</v>
      </c>
      <c r="AL381" s="111">
        <v>0</v>
      </c>
      <c r="AM381" s="111">
        <v>0</v>
      </c>
      <c r="AN381" s="111">
        <v>100</v>
      </c>
      <c r="AO381" s="217"/>
      <c r="AP381" s="244"/>
      <c r="AQ381" s="244"/>
      <c r="AR381" s="112" t="s">
        <v>1373</v>
      </c>
      <c r="AS381" s="140">
        <v>46024</v>
      </c>
      <c r="AT381" s="140">
        <v>46387</v>
      </c>
      <c r="AU381" s="111" t="s">
        <v>187</v>
      </c>
      <c r="AV381" s="139" t="s">
        <v>1374</v>
      </c>
    </row>
    <row r="382" spans="2:48" ht="132.75" customHeight="1" x14ac:dyDescent="0.35">
      <c r="B382" s="438"/>
      <c r="C382" s="244"/>
      <c r="D382" s="244"/>
      <c r="E382" s="244"/>
      <c r="F382" s="298"/>
      <c r="G382" s="298"/>
      <c r="H382" s="298"/>
      <c r="I382" s="244"/>
      <c r="J382" s="244"/>
      <c r="K382" s="244"/>
      <c r="L382" s="244"/>
      <c r="M382" s="244"/>
      <c r="N382" s="244"/>
      <c r="O382" s="244"/>
      <c r="P382" s="244"/>
      <c r="Q382" s="244"/>
      <c r="R382" s="244"/>
      <c r="S382" s="244"/>
      <c r="T382" s="244"/>
      <c r="U382" s="244"/>
      <c r="V382" s="244"/>
      <c r="W382" s="217"/>
      <c r="X382" s="112" t="s">
        <v>1375</v>
      </c>
      <c r="Y382" s="111" t="s">
        <v>185</v>
      </c>
      <c r="Z382" s="111" t="s">
        <v>72</v>
      </c>
      <c r="AA382" s="111" t="s">
        <v>73</v>
      </c>
      <c r="AB382" s="111" t="s">
        <v>74</v>
      </c>
      <c r="AC382" s="111" t="s">
        <v>75</v>
      </c>
      <c r="AD382" s="111" t="s">
        <v>76</v>
      </c>
      <c r="AE382" s="244"/>
      <c r="AF382" s="111">
        <v>25</v>
      </c>
      <c r="AG382" s="111">
        <v>15</v>
      </c>
      <c r="AH382" s="111">
        <v>14.4</v>
      </c>
      <c r="AI382" s="111">
        <v>21.6</v>
      </c>
      <c r="AJ382" s="244"/>
      <c r="AK382" s="111">
        <v>0</v>
      </c>
      <c r="AL382" s="111">
        <v>0</v>
      </c>
      <c r="AM382" s="111">
        <v>0</v>
      </c>
      <c r="AN382" s="111">
        <v>100</v>
      </c>
      <c r="AO382" s="217"/>
      <c r="AP382" s="244"/>
      <c r="AQ382" s="244"/>
      <c r="AR382" s="112" t="s">
        <v>1376</v>
      </c>
      <c r="AS382" s="140">
        <v>46024</v>
      </c>
      <c r="AT382" s="140">
        <v>46387</v>
      </c>
      <c r="AU382" s="111" t="s">
        <v>1377</v>
      </c>
      <c r="AV382" s="139" t="s">
        <v>1378</v>
      </c>
    </row>
    <row r="383" spans="2:48" ht="141.75" customHeight="1" x14ac:dyDescent="0.35">
      <c r="B383" s="438">
        <v>144</v>
      </c>
      <c r="C383" s="244" t="s">
        <v>1347</v>
      </c>
      <c r="D383" s="244" t="s">
        <v>1348</v>
      </c>
      <c r="E383" s="244" t="s">
        <v>1349</v>
      </c>
      <c r="F383" s="244" t="s">
        <v>109</v>
      </c>
      <c r="G383" s="244" t="s">
        <v>1379</v>
      </c>
      <c r="H383" s="244" t="s">
        <v>1380</v>
      </c>
      <c r="I383" s="244"/>
      <c r="J383" s="244"/>
      <c r="K383" s="244"/>
      <c r="L383" s="244"/>
      <c r="M383" s="232" t="s">
        <v>1381</v>
      </c>
      <c r="N383" s="244" t="s">
        <v>64</v>
      </c>
      <c r="O383" s="244" t="s">
        <v>237</v>
      </c>
      <c r="P383" s="244" t="s">
        <v>65</v>
      </c>
      <c r="Q383" s="244" t="s">
        <v>66</v>
      </c>
      <c r="R383" s="244">
        <v>100</v>
      </c>
      <c r="S383" s="244" t="s">
        <v>113</v>
      </c>
      <c r="T383" s="244">
        <v>40</v>
      </c>
      <c r="U383" s="244" t="s">
        <v>114</v>
      </c>
      <c r="V383" s="244">
        <v>40</v>
      </c>
      <c r="W383" s="217" t="s">
        <v>77</v>
      </c>
      <c r="X383" s="112" t="s">
        <v>1382</v>
      </c>
      <c r="Y383" s="111" t="s">
        <v>44</v>
      </c>
      <c r="Z383" s="111" t="s">
        <v>84</v>
      </c>
      <c r="AA383" s="111" t="s">
        <v>73</v>
      </c>
      <c r="AB383" s="111" t="s">
        <v>158</v>
      </c>
      <c r="AC383" s="111" t="s">
        <v>75</v>
      </c>
      <c r="AD383" s="111" t="s">
        <v>76</v>
      </c>
      <c r="AE383" s="244">
        <v>40</v>
      </c>
      <c r="AF383" s="111">
        <v>0</v>
      </c>
      <c r="AG383" s="111">
        <v>0</v>
      </c>
      <c r="AH383" s="111">
        <v>0</v>
      </c>
      <c r="AI383" s="111">
        <v>40</v>
      </c>
      <c r="AJ383" s="244">
        <v>16.899999999999999</v>
      </c>
      <c r="AK383" s="111">
        <v>10</v>
      </c>
      <c r="AL383" s="111">
        <v>15</v>
      </c>
      <c r="AM383" s="111">
        <v>10</v>
      </c>
      <c r="AN383" s="111">
        <v>30</v>
      </c>
      <c r="AO383" s="217" t="s">
        <v>163</v>
      </c>
      <c r="AP383" s="244" t="s">
        <v>166</v>
      </c>
      <c r="AQ383" s="244" t="s">
        <v>1383</v>
      </c>
      <c r="AR383" s="247" t="s">
        <v>168</v>
      </c>
      <c r="AS383" s="244" t="s">
        <v>298</v>
      </c>
      <c r="AT383" s="244" t="s">
        <v>298</v>
      </c>
      <c r="AU383" s="244" t="s">
        <v>298</v>
      </c>
      <c r="AV383" s="328" t="s">
        <v>298</v>
      </c>
    </row>
    <row r="384" spans="2:48" ht="143.25" customHeight="1" x14ac:dyDescent="0.35">
      <c r="B384" s="438"/>
      <c r="C384" s="244"/>
      <c r="D384" s="244"/>
      <c r="E384" s="244"/>
      <c r="F384" s="244"/>
      <c r="G384" s="244"/>
      <c r="H384" s="244"/>
      <c r="I384" s="244"/>
      <c r="J384" s="244"/>
      <c r="K384" s="244"/>
      <c r="L384" s="244"/>
      <c r="M384" s="232"/>
      <c r="N384" s="244"/>
      <c r="O384" s="244"/>
      <c r="P384" s="244"/>
      <c r="Q384" s="244"/>
      <c r="R384" s="244"/>
      <c r="S384" s="244"/>
      <c r="T384" s="244"/>
      <c r="U384" s="244"/>
      <c r="V384" s="244"/>
      <c r="W384" s="217"/>
      <c r="X384" s="112" t="s">
        <v>1384</v>
      </c>
      <c r="Y384" s="111" t="s">
        <v>44</v>
      </c>
      <c r="Z384" s="111" t="s">
        <v>84</v>
      </c>
      <c r="AA384" s="111" t="s">
        <v>73</v>
      </c>
      <c r="AB384" s="111" t="s">
        <v>158</v>
      </c>
      <c r="AC384" s="111" t="s">
        <v>75</v>
      </c>
      <c r="AD384" s="111" t="s">
        <v>76</v>
      </c>
      <c r="AE384" s="244"/>
      <c r="AF384" s="111">
        <v>0</v>
      </c>
      <c r="AG384" s="111">
        <v>0</v>
      </c>
      <c r="AH384" s="111">
        <v>0</v>
      </c>
      <c r="AI384" s="111">
        <v>40</v>
      </c>
      <c r="AJ384" s="244"/>
      <c r="AK384" s="111">
        <v>10</v>
      </c>
      <c r="AL384" s="111">
        <v>15</v>
      </c>
      <c r="AM384" s="111">
        <v>7.5</v>
      </c>
      <c r="AN384" s="111">
        <v>22.5</v>
      </c>
      <c r="AO384" s="217"/>
      <c r="AP384" s="244"/>
      <c r="AQ384" s="244"/>
      <c r="AR384" s="247"/>
      <c r="AS384" s="244"/>
      <c r="AT384" s="244"/>
      <c r="AU384" s="244"/>
      <c r="AV384" s="328"/>
    </row>
    <row r="385" spans="2:48" ht="112.5" customHeight="1" x14ac:dyDescent="0.35">
      <c r="B385" s="438"/>
      <c r="C385" s="244"/>
      <c r="D385" s="244"/>
      <c r="E385" s="244"/>
      <c r="F385" s="244"/>
      <c r="G385" s="244"/>
      <c r="H385" s="244"/>
      <c r="I385" s="244"/>
      <c r="J385" s="244"/>
      <c r="K385" s="244"/>
      <c r="L385" s="244"/>
      <c r="M385" s="232"/>
      <c r="N385" s="244"/>
      <c r="O385" s="244"/>
      <c r="P385" s="244"/>
      <c r="Q385" s="244"/>
      <c r="R385" s="244"/>
      <c r="S385" s="244"/>
      <c r="T385" s="244"/>
      <c r="U385" s="244"/>
      <c r="V385" s="244"/>
      <c r="W385" s="217"/>
      <c r="X385" s="112" t="s">
        <v>1385</v>
      </c>
      <c r="Y385" s="111" t="s">
        <v>44</v>
      </c>
      <c r="Z385" s="111" t="s">
        <v>84</v>
      </c>
      <c r="AA385" s="111" t="s">
        <v>73</v>
      </c>
      <c r="AB385" s="111" t="s">
        <v>158</v>
      </c>
      <c r="AC385" s="111" t="s">
        <v>75</v>
      </c>
      <c r="AD385" s="111" t="s">
        <v>76</v>
      </c>
      <c r="AE385" s="244"/>
      <c r="AF385" s="111">
        <v>0</v>
      </c>
      <c r="AG385" s="111">
        <v>0</v>
      </c>
      <c r="AH385" s="111">
        <v>0</v>
      </c>
      <c r="AI385" s="111">
        <v>40</v>
      </c>
      <c r="AJ385" s="244"/>
      <c r="AK385" s="111">
        <v>10</v>
      </c>
      <c r="AL385" s="111">
        <v>15</v>
      </c>
      <c r="AM385" s="111">
        <v>5.625</v>
      </c>
      <c r="AN385" s="111">
        <v>16.875</v>
      </c>
      <c r="AO385" s="217"/>
      <c r="AP385" s="244"/>
      <c r="AQ385" s="244"/>
      <c r="AR385" s="247"/>
      <c r="AS385" s="244"/>
      <c r="AT385" s="244"/>
      <c r="AU385" s="244"/>
      <c r="AV385" s="328"/>
    </row>
    <row r="386" spans="2:48" ht="127.5" customHeight="1" x14ac:dyDescent="0.35">
      <c r="B386" s="438">
        <v>145</v>
      </c>
      <c r="C386" s="244" t="s">
        <v>1347</v>
      </c>
      <c r="D386" s="244" t="s">
        <v>1348</v>
      </c>
      <c r="E386" s="244" t="s">
        <v>1386</v>
      </c>
      <c r="F386" s="244" t="s">
        <v>109</v>
      </c>
      <c r="G386" s="244" t="s">
        <v>1387</v>
      </c>
      <c r="H386" s="244" t="s">
        <v>1388</v>
      </c>
      <c r="I386" s="244" t="s">
        <v>298</v>
      </c>
      <c r="J386" s="244" t="s">
        <v>298</v>
      </c>
      <c r="K386" s="244" t="s">
        <v>298</v>
      </c>
      <c r="L386" s="244" t="s">
        <v>298</v>
      </c>
      <c r="M386" s="232" t="s">
        <v>1389</v>
      </c>
      <c r="N386" s="244" t="s">
        <v>64</v>
      </c>
      <c r="O386" s="244" t="s">
        <v>237</v>
      </c>
      <c r="P386" s="244" t="s">
        <v>65</v>
      </c>
      <c r="Q386" s="244" t="s">
        <v>211</v>
      </c>
      <c r="R386" s="244">
        <v>55</v>
      </c>
      <c r="S386" s="244" t="s">
        <v>113</v>
      </c>
      <c r="T386" s="244">
        <v>40</v>
      </c>
      <c r="U386" s="244" t="s">
        <v>77</v>
      </c>
      <c r="V386" s="244">
        <v>60</v>
      </c>
      <c r="W386" s="217" t="s">
        <v>77</v>
      </c>
      <c r="X386" s="112" t="s">
        <v>1390</v>
      </c>
      <c r="Y386" s="111" t="s">
        <v>185</v>
      </c>
      <c r="Z386" s="111" t="s">
        <v>94</v>
      </c>
      <c r="AA386" s="111" t="s">
        <v>73</v>
      </c>
      <c r="AB386" s="111" t="s">
        <v>158</v>
      </c>
      <c r="AC386" s="111" t="s">
        <v>75</v>
      </c>
      <c r="AD386" s="111" t="s">
        <v>76</v>
      </c>
      <c r="AE386" s="244" t="e">
        <v>#REF!</v>
      </c>
      <c r="AF386" s="111">
        <v>15</v>
      </c>
      <c r="AG386" s="111">
        <v>15</v>
      </c>
      <c r="AH386" s="111">
        <v>12</v>
      </c>
      <c r="AI386" s="111">
        <v>28</v>
      </c>
      <c r="AJ386" s="244" t="e">
        <v>#REF!</v>
      </c>
      <c r="AK386" s="111">
        <v>0</v>
      </c>
      <c r="AL386" s="111">
        <v>0</v>
      </c>
      <c r="AM386" s="111">
        <v>0</v>
      </c>
      <c r="AN386" s="111">
        <v>60</v>
      </c>
      <c r="AO386" s="217" t="s">
        <v>77</v>
      </c>
      <c r="AP386" s="244" t="s">
        <v>78</v>
      </c>
      <c r="AQ386" s="244" t="s">
        <v>79</v>
      </c>
      <c r="AR386" s="247" t="s">
        <v>1391</v>
      </c>
      <c r="AS386" s="326">
        <v>46024</v>
      </c>
      <c r="AT386" s="326">
        <v>46055</v>
      </c>
      <c r="AU386" s="327" t="s">
        <v>152</v>
      </c>
      <c r="AV386" s="328" t="s">
        <v>1392</v>
      </c>
    </row>
    <row r="387" spans="2:48" ht="194.25" customHeight="1" x14ac:dyDescent="0.35">
      <c r="B387" s="438"/>
      <c r="C387" s="244"/>
      <c r="D387" s="244"/>
      <c r="E387" s="244"/>
      <c r="F387" s="244"/>
      <c r="G387" s="244"/>
      <c r="H387" s="244"/>
      <c r="I387" s="244"/>
      <c r="J387" s="244"/>
      <c r="K387" s="244"/>
      <c r="L387" s="244"/>
      <c r="M387" s="232"/>
      <c r="N387" s="244"/>
      <c r="O387" s="244"/>
      <c r="P387" s="244"/>
      <c r="Q387" s="244"/>
      <c r="R387" s="244"/>
      <c r="S387" s="244"/>
      <c r="T387" s="244"/>
      <c r="U387" s="244"/>
      <c r="V387" s="244"/>
      <c r="W387" s="217"/>
      <c r="X387" s="112" t="s">
        <v>1393</v>
      </c>
      <c r="Y387" s="111" t="s">
        <v>185</v>
      </c>
      <c r="Z387" s="111" t="s">
        <v>94</v>
      </c>
      <c r="AA387" s="111" t="s">
        <v>73</v>
      </c>
      <c r="AB387" s="111" t="s">
        <v>158</v>
      </c>
      <c r="AC387" s="111" t="s">
        <v>75</v>
      </c>
      <c r="AD387" s="111" t="s">
        <v>76</v>
      </c>
      <c r="AE387" s="244"/>
      <c r="AF387" s="111">
        <v>15</v>
      </c>
      <c r="AG387" s="111">
        <v>15</v>
      </c>
      <c r="AH387" s="111">
        <v>8.4</v>
      </c>
      <c r="AI387" s="111">
        <v>19.600000000000001</v>
      </c>
      <c r="AJ387" s="244"/>
      <c r="AK387" s="111">
        <v>0</v>
      </c>
      <c r="AL387" s="111">
        <v>0</v>
      </c>
      <c r="AM387" s="111">
        <v>0</v>
      </c>
      <c r="AN387" s="111">
        <v>60</v>
      </c>
      <c r="AO387" s="217"/>
      <c r="AP387" s="244"/>
      <c r="AQ387" s="244"/>
      <c r="AR387" s="247"/>
      <c r="AS387" s="326"/>
      <c r="AT387" s="326"/>
      <c r="AU387" s="327"/>
      <c r="AV387" s="328"/>
    </row>
    <row r="388" spans="2:48" ht="102" customHeight="1" x14ac:dyDescent="0.35">
      <c r="B388" s="438">
        <v>146</v>
      </c>
      <c r="C388" s="244" t="s">
        <v>1347</v>
      </c>
      <c r="D388" s="244" t="s">
        <v>1394</v>
      </c>
      <c r="E388" s="244" t="s">
        <v>1395</v>
      </c>
      <c r="F388" s="244"/>
      <c r="G388" s="244"/>
      <c r="H388" s="244"/>
      <c r="I388" s="244" t="s">
        <v>1396</v>
      </c>
      <c r="J388" s="244" t="s">
        <v>1364</v>
      </c>
      <c r="K388" s="244" t="s">
        <v>1397</v>
      </c>
      <c r="L388" s="244" t="s">
        <v>1366</v>
      </c>
      <c r="M388" s="232" t="s">
        <v>1398</v>
      </c>
      <c r="N388" s="244" t="s">
        <v>89</v>
      </c>
      <c r="O388" s="244" t="s">
        <v>237</v>
      </c>
      <c r="P388" s="244" t="s">
        <v>65</v>
      </c>
      <c r="Q388" s="244" t="s">
        <v>211</v>
      </c>
      <c r="R388" s="244" t="s">
        <v>127</v>
      </c>
      <c r="S388" s="244" t="s">
        <v>212</v>
      </c>
      <c r="T388" s="244">
        <v>20</v>
      </c>
      <c r="U388" s="244" t="s">
        <v>134</v>
      </c>
      <c r="V388" s="244">
        <v>100</v>
      </c>
      <c r="W388" s="335" t="s">
        <v>134</v>
      </c>
      <c r="X388" s="247" t="s">
        <v>1399</v>
      </c>
      <c r="Y388" s="244" t="s">
        <v>185</v>
      </c>
      <c r="Z388" s="244" t="s">
        <v>94</v>
      </c>
      <c r="AA388" s="244" t="s">
        <v>73</v>
      </c>
      <c r="AB388" s="244" t="s">
        <v>158</v>
      </c>
      <c r="AC388" s="244" t="s">
        <v>75</v>
      </c>
      <c r="AD388" s="244" t="s">
        <v>76</v>
      </c>
      <c r="AE388" s="244">
        <v>16.899999999999999</v>
      </c>
      <c r="AF388" s="111">
        <v>15</v>
      </c>
      <c r="AG388" s="111">
        <v>15</v>
      </c>
      <c r="AH388" s="111">
        <v>6</v>
      </c>
      <c r="AI388" s="111">
        <v>14</v>
      </c>
      <c r="AJ388" s="244">
        <v>60</v>
      </c>
      <c r="AK388" s="111">
        <v>0</v>
      </c>
      <c r="AL388" s="111">
        <v>0</v>
      </c>
      <c r="AM388" s="111">
        <v>0</v>
      </c>
      <c r="AN388" s="111">
        <v>100</v>
      </c>
      <c r="AO388" s="217" t="s">
        <v>77</v>
      </c>
      <c r="AP388" s="244" t="s">
        <v>78</v>
      </c>
      <c r="AQ388" s="244" t="s">
        <v>79</v>
      </c>
      <c r="AR388" s="112" t="s">
        <v>1400</v>
      </c>
      <c r="AS388" s="140">
        <v>46024</v>
      </c>
      <c r="AT388" s="140">
        <v>46387</v>
      </c>
      <c r="AU388" s="111" t="s">
        <v>1401</v>
      </c>
      <c r="AV388" s="139" t="s">
        <v>1402</v>
      </c>
    </row>
    <row r="389" spans="2:48" ht="147" customHeight="1" x14ac:dyDescent="0.35">
      <c r="B389" s="438"/>
      <c r="C389" s="244"/>
      <c r="D389" s="244"/>
      <c r="E389" s="244"/>
      <c r="F389" s="244"/>
      <c r="G389" s="244"/>
      <c r="H389" s="244"/>
      <c r="I389" s="244"/>
      <c r="J389" s="244"/>
      <c r="K389" s="244"/>
      <c r="L389" s="244"/>
      <c r="M389" s="232"/>
      <c r="N389" s="244"/>
      <c r="O389" s="244"/>
      <c r="P389" s="244"/>
      <c r="Q389" s="244"/>
      <c r="R389" s="244"/>
      <c r="S389" s="244"/>
      <c r="T389" s="244"/>
      <c r="U389" s="244"/>
      <c r="V389" s="244"/>
      <c r="W389" s="335"/>
      <c r="X389" s="247"/>
      <c r="Y389" s="244"/>
      <c r="Z389" s="244"/>
      <c r="AA389" s="244"/>
      <c r="AB389" s="244"/>
      <c r="AC389" s="244"/>
      <c r="AD389" s="244"/>
      <c r="AE389" s="244"/>
      <c r="AF389" s="111">
        <v>0</v>
      </c>
      <c r="AG389" s="111">
        <v>0</v>
      </c>
      <c r="AH389" s="111">
        <v>0</v>
      </c>
      <c r="AI389" s="111">
        <v>14</v>
      </c>
      <c r="AJ389" s="244"/>
      <c r="AK389" s="111">
        <v>0</v>
      </c>
      <c r="AL389" s="111">
        <v>0</v>
      </c>
      <c r="AM389" s="111">
        <v>0</v>
      </c>
      <c r="AN389" s="111">
        <v>100</v>
      </c>
      <c r="AO389" s="217"/>
      <c r="AP389" s="244"/>
      <c r="AQ389" s="244"/>
      <c r="AR389" s="112" t="s">
        <v>1403</v>
      </c>
      <c r="AS389" s="140">
        <v>46024</v>
      </c>
      <c r="AT389" s="140">
        <v>46387</v>
      </c>
      <c r="AU389" s="111" t="s">
        <v>187</v>
      </c>
      <c r="AV389" s="139" t="s">
        <v>1404</v>
      </c>
    </row>
    <row r="390" spans="2:48" ht="64.5" customHeight="1" x14ac:dyDescent="0.35">
      <c r="B390" s="438">
        <v>147</v>
      </c>
      <c r="C390" s="244" t="s">
        <v>1347</v>
      </c>
      <c r="D390" s="244" t="s">
        <v>1405</v>
      </c>
      <c r="E390" s="244" t="s">
        <v>1406</v>
      </c>
      <c r="F390" s="244" t="s">
        <v>109</v>
      </c>
      <c r="G390" s="244" t="s">
        <v>1387</v>
      </c>
      <c r="H390" s="244" t="s">
        <v>1407</v>
      </c>
      <c r="I390" s="244"/>
      <c r="J390" s="244"/>
      <c r="K390" s="244"/>
      <c r="L390" s="244"/>
      <c r="M390" s="232" t="s">
        <v>1408</v>
      </c>
      <c r="N390" s="244" t="s">
        <v>64</v>
      </c>
      <c r="O390" s="244" t="s">
        <v>237</v>
      </c>
      <c r="P390" s="244" t="s">
        <v>65</v>
      </c>
      <c r="Q390" s="244" t="s">
        <v>211</v>
      </c>
      <c r="R390" s="244" t="s">
        <v>152</v>
      </c>
      <c r="S390" s="244" t="s">
        <v>162</v>
      </c>
      <c r="T390" s="244">
        <v>20</v>
      </c>
      <c r="U390" s="244" t="s">
        <v>246</v>
      </c>
      <c r="V390" s="244">
        <v>20</v>
      </c>
      <c r="W390" s="217" t="s">
        <v>77</v>
      </c>
      <c r="X390" s="112" t="s">
        <v>1409</v>
      </c>
      <c r="Y390" s="111" t="s">
        <v>185</v>
      </c>
      <c r="Z390" s="111" t="s">
        <v>94</v>
      </c>
      <c r="AA390" s="111" t="s">
        <v>73</v>
      </c>
      <c r="AB390" s="111" t="s">
        <v>158</v>
      </c>
      <c r="AC390" s="111" t="s">
        <v>75</v>
      </c>
      <c r="AD390" s="111" t="s">
        <v>76</v>
      </c>
      <c r="AE390" s="244">
        <v>9.8000000000000007</v>
      </c>
      <c r="AF390" s="111">
        <v>15</v>
      </c>
      <c r="AG390" s="111">
        <v>15</v>
      </c>
      <c r="AH390" s="111">
        <v>6</v>
      </c>
      <c r="AI390" s="111">
        <v>14</v>
      </c>
      <c r="AJ390" s="244">
        <v>0.2</v>
      </c>
      <c r="AK390" s="111">
        <v>0</v>
      </c>
      <c r="AL390" s="111">
        <v>0</v>
      </c>
      <c r="AM390" s="111">
        <v>0</v>
      </c>
      <c r="AN390" s="111">
        <v>0.2</v>
      </c>
      <c r="AO390" s="217" t="s">
        <v>77</v>
      </c>
      <c r="AP390" s="244" t="s">
        <v>78</v>
      </c>
      <c r="AQ390" s="244" t="s">
        <v>79</v>
      </c>
      <c r="AR390" s="247" t="s">
        <v>1410</v>
      </c>
      <c r="AS390" s="326">
        <v>46024</v>
      </c>
      <c r="AT390" s="326">
        <v>46387</v>
      </c>
      <c r="AU390" s="244" t="s">
        <v>187</v>
      </c>
      <c r="AV390" s="328" t="s">
        <v>1411</v>
      </c>
    </row>
    <row r="391" spans="2:48" ht="75.75" customHeight="1" x14ac:dyDescent="0.35">
      <c r="B391" s="438"/>
      <c r="C391" s="244"/>
      <c r="D391" s="244"/>
      <c r="E391" s="244"/>
      <c r="F391" s="244"/>
      <c r="G391" s="244"/>
      <c r="H391" s="244"/>
      <c r="I391" s="244"/>
      <c r="J391" s="244"/>
      <c r="K391" s="244"/>
      <c r="L391" s="244"/>
      <c r="M391" s="232"/>
      <c r="N391" s="244"/>
      <c r="O391" s="244"/>
      <c r="P391" s="244"/>
      <c r="Q391" s="244"/>
      <c r="R391" s="244"/>
      <c r="S391" s="244"/>
      <c r="T391" s="244"/>
      <c r="U391" s="244"/>
      <c r="V391" s="244"/>
      <c r="W391" s="217"/>
      <c r="X391" s="112" t="s">
        <v>1412</v>
      </c>
      <c r="Y391" s="111" t="s">
        <v>185</v>
      </c>
      <c r="Z391" s="111" t="s">
        <v>94</v>
      </c>
      <c r="AA391" s="111" t="s">
        <v>73</v>
      </c>
      <c r="AB391" s="111" t="s">
        <v>158</v>
      </c>
      <c r="AC391" s="111" t="s">
        <v>75</v>
      </c>
      <c r="AD391" s="111" t="s">
        <v>76</v>
      </c>
      <c r="AE391" s="244"/>
      <c r="AF391" s="111">
        <v>15</v>
      </c>
      <c r="AG391" s="111">
        <v>15</v>
      </c>
      <c r="AH391" s="111">
        <v>4.2</v>
      </c>
      <c r="AI391" s="111">
        <v>9.8000000000000007</v>
      </c>
      <c r="AJ391" s="244"/>
      <c r="AK391" s="111">
        <v>0</v>
      </c>
      <c r="AL391" s="111">
        <v>0</v>
      </c>
      <c r="AM391" s="111">
        <v>0</v>
      </c>
      <c r="AN391" s="111">
        <v>0.2</v>
      </c>
      <c r="AO391" s="217"/>
      <c r="AP391" s="244"/>
      <c r="AQ391" s="244"/>
      <c r="AR391" s="247"/>
      <c r="AS391" s="326"/>
      <c r="AT391" s="326"/>
      <c r="AU391" s="244"/>
      <c r="AV391" s="328"/>
    </row>
    <row r="392" spans="2:48" ht="109.5" customHeight="1" x14ac:dyDescent="0.35">
      <c r="B392" s="438"/>
      <c r="C392" s="244"/>
      <c r="D392" s="244"/>
      <c r="E392" s="244"/>
      <c r="F392" s="244"/>
      <c r="G392" s="244"/>
      <c r="H392" s="244"/>
      <c r="I392" s="244"/>
      <c r="J392" s="244"/>
      <c r="K392" s="244"/>
      <c r="L392" s="244"/>
      <c r="M392" s="232"/>
      <c r="N392" s="244"/>
      <c r="O392" s="244"/>
      <c r="P392" s="244"/>
      <c r="Q392" s="244"/>
      <c r="R392" s="244"/>
      <c r="S392" s="244"/>
      <c r="T392" s="244"/>
      <c r="U392" s="244"/>
      <c r="V392" s="244"/>
      <c r="W392" s="217"/>
      <c r="X392" s="112" t="s">
        <v>298</v>
      </c>
      <c r="Y392" s="111" t="s">
        <v>298</v>
      </c>
      <c r="Z392" s="111" t="s">
        <v>298</v>
      </c>
      <c r="AA392" s="111" t="s">
        <v>298</v>
      </c>
      <c r="AB392" s="111" t="s">
        <v>298</v>
      </c>
      <c r="AC392" s="111" t="s">
        <v>298</v>
      </c>
      <c r="AD392" s="111" t="s">
        <v>298</v>
      </c>
      <c r="AE392" s="244"/>
      <c r="AF392" s="111">
        <v>0</v>
      </c>
      <c r="AG392" s="111">
        <v>0</v>
      </c>
      <c r="AH392" s="111">
        <v>0</v>
      </c>
      <c r="AI392" s="111">
        <v>9.8000000000000007</v>
      </c>
      <c r="AJ392" s="244"/>
      <c r="AK392" s="111">
        <v>0</v>
      </c>
      <c r="AL392" s="111">
        <v>0</v>
      </c>
      <c r="AM392" s="111">
        <v>0</v>
      </c>
      <c r="AN392" s="111">
        <v>0.2</v>
      </c>
      <c r="AO392" s="217"/>
      <c r="AP392" s="244"/>
      <c r="AQ392" s="244"/>
      <c r="AR392" s="247"/>
      <c r="AS392" s="326"/>
      <c r="AT392" s="326"/>
      <c r="AU392" s="244"/>
      <c r="AV392" s="328"/>
    </row>
    <row r="393" spans="2:48" ht="60" customHeight="1" x14ac:dyDescent="0.35">
      <c r="B393" s="438">
        <v>148</v>
      </c>
      <c r="C393" s="233" t="s">
        <v>1347</v>
      </c>
      <c r="D393" s="244" t="s">
        <v>1413</v>
      </c>
      <c r="E393" s="244" t="s">
        <v>1349</v>
      </c>
      <c r="F393" s="244" t="s">
        <v>61</v>
      </c>
      <c r="G393" s="244" t="s">
        <v>1387</v>
      </c>
      <c r="H393" s="244" t="s">
        <v>1414</v>
      </c>
      <c r="I393" s="244"/>
      <c r="J393" s="244"/>
      <c r="K393" s="244"/>
      <c r="L393" s="244"/>
      <c r="M393" s="232" t="s">
        <v>1415</v>
      </c>
      <c r="N393" s="233" t="s">
        <v>586</v>
      </c>
      <c r="O393" s="233" t="s">
        <v>174</v>
      </c>
      <c r="P393" s="233" t="s">
        <v>65</v>
      </c>
      <c r="Q393" s="244" t="s">
        <v>66</v>
      </c>
      <c r="R393" s="233" t="s">
        <v>127</v>
      </c>
      <c r="S393" s="244" t="s">
        <v>162</v>
      </c>
      <c r="T393" s="244">
        <v>20</v>
      </c>
      <c r="U393" s="244" t="s">
        <v>246</v>
      </c>
      <c r="V393" s="244">
        <v>20</v>
      </c>
      <c r="W393" s="217" t="s">
        <v>77</v>
      </c>
      <c r="X393" s="247" t="s">
        <v>1416</v>
      </c>
      <c r="Y393" s="244" t="s">
        <v>185</v>
      </c>
      <c r="Z393" s="244" t="s">
        <v>94</v>
      </c>
      <c r="AA393" s="244" t="s">
        <v>73</v>
      </c>
      <c r="AB393" s="244" t="s">
        <v>158</v>
      </c>
      <c r="AC393" s="244" t="s">
        <v>75</v>
      </c>
      <c r="AD393" s="244" t="s">
        <v>76</v>
      </c>
      <c r="AE393" s="244">
        <v>14</v>
      </c>
      <c r="AF393" s="111">
        <v>15</v>
      </c>
      <c r="AG393" s="111">
        <v>15</v>
      </c>
      <c r="AH393" s="111">
        <v>6</v>
      </c>
      <c r="AI393" s="111">
        <v>14</v>
      </c>
      <c r="AJ393" s="244">
        <v>0</v>
      </c>
      <c r="AK393" s="111">
        <v>0</v>
      </c>
      <c r="AL393" s="111">
        <v>0</v>
      </c>
      <c r="AM393" s="111">
        <v>0</v>
      </c>
      <c r="AN393" s="111">
        <v>0.2</v>
      </c>
      <c r="AO393" s="217" t="s">
        <v>77</v>
      </c>
      <c r="AP393" s="244" t="s">
        <v>78</v>
      </c>
      <c r="AQ393" s="244" t="s">
        <v>79</v>
      </c>
      <c r="AR393" s="247" t="s">
        <v>1417</v>
      </c>
      <c r="AS393" s="326">
        <v>46024</v>
      </c>
      <c r="AT393" s="326">
        <v>46387</v>
      </c>
      <c r="AU393" s="244" t="s">
        <v>187</v>
      </c>
      <c r="AV393" s="328" t="s">
        <v>1418</v>
      </c>
    </row>
    <row r="394" spans="2:48" ht="76.5" customHeight="1" x14ac:dyDescent="0.35">
      <c r="B394" s="438"/>
      <c r="C394" s="233"/>
      <c r="D394" s="244"/>
      <c r="E394" s="244"/>
      <c r="F394" s="244"/>
      <c r="G394" s="244"/>
      <c r="H394" s="244"/>
      <c r="I394" s="244"/>
      <c r="J394" s="244"/>
      <c r="K394" s="244"/>
      <c r="L394" s="244"/>
      <c r="M394" s="232"/>
      <c r="N394" s="233"/>
      <c r="O394" s="233"/>
      <c r="P394" s="233"/>
      <c r="Q394" s="244"/>
      <c r="R394" s="233"/>
      <c r="S394" s="244"/>
      <c r="T394" s="244"/>
      <c r="U394" s="244"/>
      <c r="V394" s="244"/>
      <c r="W394" s="217"/>
      <c r="X394" s="247"/>
      <c r="Y394" s="244"/>
      <c r="Z394" s="244"/>
      <c r="AA394" s="244"/>
      <c r="AB394" s="244"/>
      <c r="AC394" s="244"/>
      <c r="AD394" s="244"/>
      <c r="AE394" s="244"/>
      <c r="AF394" s="111">
        <v>0</v>
      </c>
      <c r="AG394" s="111">
        <v>0</v>
      </c>
      <c r="AH394" s="111">
        <v>0</v>
      </c>
      <c r="AI394" s="111">
        <v>14</v>
      </c>
      <c r="AJ394" s="244"/>
      <c r="AK394" s="141" t="s">
        <v>298</v>
      </c>
      <c r="AL394" s="141" t="s">
        <v>298</v>
      </c>
      <c r="AM394" s="141" t="s">
        <v>298</v>
      </c>
      <c r="AN394" s="141" t="s">
        <v>298</v>
      </c>
      <c r="AO394" s="217"/>
      <c r="AP394" s="244"/>
      <c r="AQ394" s="244"/>
      <c r="AR394" s="247"/>
      <c r="AS394" s="326"/>
      <c r="AT394" s="326"/>
      <c r="AU394" s="244"/>
      <c r="AV394" s="328"/>
    </row>
    <row r="395" spans="2:48" ht="90" customHeight="1" x14ac:dyDescent="0.35">
      <c r="B395" s="438"/>
      <c r="C395" s="233"/>
      <c r="D395" s="244"/>
      <c r="E395" s="244"/>
      <c r="F395" s="244"/>
      <c r="G395" s="244"/>
      <c r="H395" s="244"/>
      <c r="I395" s="244"/>
      <c r="J395" s="244"/>
      <c r="K395" s="244"/>
      <c r="L395" s="244"/>
      <c r="M395" s="232"/>
      <c r="N395" s="233"/>
      <c r="O395" s="233"/>
      <c r="P395" s="233"/>
      <c r="Q395" s="244"/>
      <c r="R395" s="233"/>
      <c r="S395" s="244"/>
      <c r="T395" s="244"/>
      <c r="U395" s="244"/>
      <c r="V395" s="244"/>
      <c r="W395" s="217"/>
      <c r="X395" s="247"/>
      <c r="Y395" s="244"/>
      <c r="Z395" s="244"/>
      <c r="AA395" s="244"/>
      <c r="AB395" s="244"/>
      <c r="AC395" s="244"/>
      <c r="AD395" s="244"/>
      <c r="AE395" s="244"/>
      <c r="AF395" s="111">
        <v>0</v>
      </c>
      <c r="AG395" s="111">
        <v>0</v>
      </c>
      <c r="AH395" s="111">
        <v>0</v>
      </c>
      <c r="AI395" s="111">
        <v>14</v>
      </c>
      <c r="AJ395" s="244"/>
      <c r="AK395" s="141" t="s">
        <v>298</v>
      </c>
      <c r="AL395" s="141" t="s">
        <v>298</v>
      </c>
      <c r="AM395" s="141" t="s">
        <v>298</v>
      </c>
      <c r="AN395" s="141" t="s">
        <v>298</v>
      </c>
      <c r="AO395" s="217"/>
      <c r="AP395" s="244"/>
      <c r="AQ395" s="244"/>
      <c r="AR395" s="247"/>
      <c r="AS395" s="326"/>
      <c r="AT395" s="326"/>
      <c r="AU395" s="244"/>
      <c r="AV395" s="328"/>
    </row>
    <row r="396" spans="2:48" ht="147" customHeight="1" x14ac:dyDescent="0.35">
      <c r="B396" s="142">
        <v>149</v>
      </c>
      <c r="C396" s="244" t="s">
        <v>1347</v>
      </c>
      <c r="D396" s="244" t="s">
        <v>1419</v>
      </c>
      <c r="E396" s="244" t="s">
        <v>1406</v>
      </c>
      <c r="F396" s="244" t="s">
        <v>109</v>
      </c>
      <c r="G396" s="244" t="s">
        <v>1387</v>
      </c>
      <c r="H396" s="244" t="s">
        <v>1407</v>
      </c>
      <c r="I396" s="244"/>
      <c r="J396" s="244"/>
      <c r="K396" s="244"/>
      <c r="L396" s="244"/>
      <c r="M396" s="232" t="s">
        <v>1420</v>
      </c>
      <c r="N396" s="244" t="s">
        <v>64</v>
      </c>
      <c r="O396" s="244" t="s">
        <v>237</v>
      </c>
      <c r="P396" s="244" t="s">
        <v>65</v>
      </c>
      <c r="Q396" s="244" t="s">
        <v>211</v>
      </c>
      <c r="R396" s="244" t="s">
        <v>127</v>
      </c>
      <c r="S396" s="244" t="s">
        <v>398</v>
      </c>
      <c r="T396" s="244">
        <v>80</v>
      </c>
      <c r="U396" s="244" t="s">
        <v>69</v>
      </c>
      <c r="V396" s="244">
        <v>80</v>
      </c>
      <c r="W396" s="217" t="s">
        <v>70</v>
      </c>
      <c r="X396" s="247" t="s">
        <v>1421</v>
      </c>
      <c r="Y396" s="244" t="s">
        <v>185</v>
      </c>
      <c r="Z396" s="244" t="s">
        <v>94</v>
      </c>
      <c r="AA396" s="244" t="s">
        <v>73</v>
      </c>
      <c r="AB396" s="244" t="s">
        <v>158</v>
      </c>
      <c r="AC396" s="244" t="s">
        <v>75</v>
      </c>
      <c r="AD396" s="244" t="s">
        <v>76</v>
      </c>
      <c r="AE396" s="244">
        <v>16.899999999999999</v>
      </c>
      <c r="AF396" s="111">
        <v>15</v>
      </c>
      <c r="AG396" s="111">
        <v>15</v>
      </c>
      <c r="AH396" s="111">
        <v>24</v>
      </c>
      <c r="AI396" s="111">
        <v>56</v>
      </c>
      <c r="AJ396" s="244">
        <v>60</v>
      </c>
      <c r="AK396" s="111">
        <v>0</v>
      </c>
      <c r="AL396" s="111">
        <v>0</v>
      </c>
      <c r="AM396" s="111">
        <v>0</v>
      </c>
      <c r="AN396" s="111">
        <v>80</v>
      </c>
      <c r="AO396" s="217" t="s">
        <v>77</v>
      </c>
      <c r="AP396" s="244" t="s">
        <v>78</v>
      </c>
      <c r="AQ396" s="244" t="s">
        <v>79</v>
      </c>
      <c r="AR396" s="247" t="s">
        <v>1422</v>
      </c>
      <c r="AS396" s="140">
        <v>46024</v>
      </c>
      <c r="AT396" s="140">
        <v>46357</v>
      </c>
      <c r="AU396" s="244" t="s">
        <v>1401</v>
      </c>
      <c r="AV396" s="328" t="s">
        <v>1418</v>
      </c>
    </row>
    <row r="397" spans="2:48" ht="122.25" hidden="1" customHeight="1" x14ac:dyDescent="0.35">
      <c r="B397" s="142"/>
      <c r="C397" s="244"/>
      <c r="D397" s="244"/>
      <c r="E397" s="244"/>
      <c r="F397" s="244"/>
      <c r="G397" s="244"/>
      <c r="H397" s="244"/>
      <c r="I397" s="244"/>
      <c r="J397" s="244"/>
      <c r="K397" s="244"/>
      <c r="L397" s="244"/>
      <c r="M397" s="232"/>
      <c r="N397" s="244"/>
      <c r="O397" s="244"/>
      <c r="P397" s="244"/>
      <c r="Q397" s="244"/>
      <c r="R397" s="244"/>
      <c r="S397" s="244"/>
      <c r="T397" s="244"/>
      <c r="U397" s="244"/>
      <c r="V397" s="244"/>
      <c r="W397" s="217"/>
      <c r="X397" s="247"/>
      <c r="Y397" s="244"/>
      <c r="Z397" s="244"/>
      <c r="AA397" s="244"/>
      <c r="AB397" s="244"/>
      <c r="AC397" s="244"/>
      <c r="AD397" s="244"/>
      <c r="AE397" s="244"/>
      <c r="AF397" s="111">
        <v>0</v>
      </c>
      <c r="AG397" s="111">
        <v>0</v>
      </c>
      <c r="AH397" s="111">
        <v>0</v>
      </c>
      <c r="AI397" s="111">
        <v>56</v>
      </c>
      <c r="AJ397" s="244"/>
      <c r="AK397" s="111">
        <v>0</v>
      </c>
      <c r="AL397" s="111">
        <v>0</v>
      </c>
      <c r="AM397" s="111">
        <v>0</v>
      </c>
      <c r="AN397" s="111">
        <v>80</v>
      </c>
      <c r="AO397" s="217"/>
      <c r="AP397" s="244"/>
      <c r="AQ397" s="244"/>
      <c r="AR397" s="247"/>
      <c r="AS397" s="140"/>
      <c r="AT397" s="140"/>
      <c r="AU397" s="244"/>
      <c r="AV397" s="328"/>
    </row>
    <row r="398" spans="2:48" ht="150.75" customHeight="1" x14ac:dyDescent="0.35">
      <c r="B398" s="438">
        <v>150</v>
      </c>
      <c r="C398" s="244" t="s">
        <v>1347</v>
      </c>
      <c r="D398" s="244" t="s">
        <v>1423</v>
      </c>
      <c r="E398" s="244" t="s">
        <v>1424</v>
      </c>
      <c r="F398" s="244" t="s">
        <v>109</v>
      </c>
      <c r="G398" s="244" t="s">
        <v>1425</v>
      </c>
      <c r="H398" s="244" t="s">
        <v>1407</v>
      </c>
      <c r="I398" s="244"/>
      <c r="J398" s="244"/>
      <c r="K398" s="244"/>
      <c r="L398" s="244"/>
      <c r="M398" s="244" t="s">
        <v>1426</v>
      </c>
      <c r="N398" s="244" t="s">
        <v>64</v>
      </c>
      <c r="O398" s="244" t="s">
        <v>237</v>
      </c>
      <c r="P398" s="244" t="s">
        <v>65</v>
      </c>
      <c r="Q398" s="244" t="s">
        <v>211</v>
      </c>
      <c r="R398" s="244" t="s">
        <v>127</v>
      </c>
      <c r="S398" s="244" t="s">
        <v>162</v>
      </c>
      <c r="T398" s="244">
        <v>20</v>
      </c>
      <c r="U398" s="244" t="s">
        <v>246</v>
      </c>
      <c r="V398" s="329">
        <v>0.2</v>
      </c>
      <c r="W398" s="217" t="s">
        <v>77</v>
      </c>
      <c r="X398" s="112" t="s">
        <v>1427</v>
      </c>
      <c r="Y398" s="244" t="s">
        <v>185</v>
      </c>
      <c r="Z398" s="244" t="s">
        <v>94</v>
      </c>
      <c r="AA398" s="244" t="s">
        <v>73</v>
      </c>
      <c r="AB398" s="244" t="s">
        <v>158</v>
      </c>
      <c r="AC398" s="244" t="s">
        <v>75</v>
      </c>
      <c r="AD398" s="244" t="s">
        <v>76</v>
      </c>
      <c r="AE398" s="244">
        <v>14</v>
      </c>
      <c r="AF398" s="111">
        <v>15</v>
      </c>
      <c r="AG398" s="111">
        <v>15</v>
      </c>
      <c r="AH398" s="111">
        <v>6</v>
      </c>
      <c r="AI398" s="111">
        <v>14</v>
      </c>
      <c r="AJ398" s="244">
        <v>0.2</v>
      </c>
      <c r="AK398" s="111">
        <v>0</v>
      </c>
      <c r="AL398" s="111">
        <v>0</v>
      </c>
      <c r="AM398" s="111">
        <v>0</v>
      </c>
      <c r="AN398" s="111">
        <v>0.2</v>
      </c>
      <c r="AO398" s="217" t="s">
        <v>77</v>
      </c>
      <c r="AP398" s="244" t="s">
        <v>78</v>
      </c>
      <c r="AQ398" s="244" t="s">
        <v>79</v>
      </c>
      <c r="AR398" s="112" t="s">
        <v>1428</v>
      </c>
      <c r="AS398" s="333">
        <v>46024</v>
      </c>
      <c r="AT398" s="333">
        <v>46357</v>
      </c>
      <c r="AU398" s="244" t="s">
        <v>1401</v>
      </c>
      <c r="AV398" s="328" t="s">
        <v>1418</v>
      </c>
    </row>
    <row r="399" spans="2:48" ht="129" customHeight="1" x14ac:dyDescent="0.35">
      <c r="B399" s="438"/>
      <c r="C399" s="244"/>
      <c r="D399" s="244"/>
      <c r="E399" s="244"/>
      <c r="F399" s="244"/>
      <c r="G399" s="244"/>
      <c r="H399" s="244"/>
      <c r="I399" s="244"/>
      <c r="J399" s="244"/>
      <c r="K399" s="244"/>
      <c r="L399" s="244"/>
      <c r="M399" s="244"/>
      <c r="N399" s="244"/>
      <c r="O399" s="244"/>
      <c r="P399" s="244"/>
      <c r="Q399" s="244"/>
      <c r="R399" s="244"/>
      <c r="S399" s="244"/>
      <c r="T399" s="244"/>
      <c r="U399" s="244"/>
      <c r="V399" s="244"/>
      <c r="W399" s="217"/>
      <c r="X399" s="112" t="s">
        <v>1429</v>
      </c>
      <c r="Y399" s="244"/>
      <c r="Z399" s="244"/>
      <c r="AA399" s="244"/>
      <c r="AB399" s="244"/>
      <c r="AC399" s="244"/>
      <c r="AD399" s="244"/>
      <c r="AE399" s="244"/>
      <c r="AF399" s="111" t="s">
        <v>298</v>
      </c>
      <c r="AG399" s="111" t="s">
        <v>298</v>
      </c>
      <c r="AH399" s="111" t="s">
        <v>298</v>
      </c>
      <c r="AI399" s="111" t="s">
        <v>298</v>
      </c>
      <c r="AJ399" s="244"/>
      <c r="AK399" s="141" t="s">
        <v>298</v>
      </c>
      <c r="AL399" s="141" t="s">
        <v>298</v>
      </c>
      <c r="AM399" s="141" t="s">
        <v>298</v>
      </c>
      <c r="AN399" s="141" t="s">
        <v>298</v>
      </c>
      <c r="AO399" s="217"/>
      <c r="AP399" s="244"/>
      <c r="AQ399" s="244"/>
      <c r="AR399" s="112" t="s">
        <v>1430</v>
      </c>
      <c r="AS399" s="334"/>
      <c r="AT399" s="334"/>
      <c r="AU399" s="244"/>
      <c r="AV399" s="328"/>
    </row>
    <row r="400" spans="2:48" ht="138" customHeight="1" x14ac:dyDescent="0.35">
      <c r="B400" s="142">
        <v>151</v>
      </c>
      <c r="C400" s="111" t="s">
        <v>1347</v>
      </c>
      <c r="D400" s="111" t="s">
        <v>1431</v>
      </c>
      <c r="E400" s="111" t="s">
        <v>1432</v>
      </c>
      <c r="F400" s="111"/>
      <c r="G400" s="111"/>
      <c r="H400" s="111"/>
      <c r="I400" s="111" t="s">
        <v>1433</v>
      </c>
      <c r="J400" s="111" t="s">
        <v>1434</v>
      </c>
      <c r="K400" s="111" t="s">
        <v>1179</v>
      </c>
      <c r="L400" s="111" t="s">
        <v>1366</v>
      </c>
      <c r="M400" s="100" t="s">
        <v>1435</v>
      </c>
      <c r="N400" s="111" t="s">
        <v>89</v>
      </c>
      <c r="O400" s="111" t="s">
        <v>237</v>
      </c>
      <c r="P400" s="111" t="s">
        <v>65</v>
      </c>
      <c r="Q400" s="111" t="s">
        <v>211</v>
      </c>
      <c r="R400" s="111" t="s">
        <v>127</v>
      </c>
      <c r="S400" s="111" t="s">
        <v>162</v>
      </c>
      <c r="T400" s="111">
        <v>20</v>
      </c>
      <c r="U400" s="111" t="s">
        <v>246</v>
      </c>
      <c r="V400" s="143">
        <v>0.2</v>
      </c>
      <c r="W400" s="99" t="s">
        <v>77</v>
      </c>
      <c r="X400" s="112" t="s">
        <v>1436</v>
      </c>
      <c r="Y400" s="111" t="s">
        <v>185</v>
      </c>
      <c r="Z400" s="111" t="s">
        <v>94</v>
      </c>
      <c r="AA400" s="111" t="s">
        <v>73</v>
      </c>
      <c r="AB400" s="111" t="s">
        <v>158</v>
      </c>
      <c r="AC400" s="111" t="s">
        <v>75</v>
      </c>
      <c r="AD400" s="111" t="s">
        <v>76</v>
      </c>
      <c r="AE400" s="111">
        <v>0</v>
      </c>
      <c r="AF400" s="111">
        <v>15</v>
      </c>
      <c r="AG400" s="111">
        <v>15</v>
      </c>
      <c r="AH400" s="111">
        <v>6</v>
      </c>
      <c r="AI400" s="111">
        <v>14</v>
      </c>
      <c r="AJ400" s="111">
        <v>0</v>
      </c>
      <c r="AK400" s="111">
        <v>0</v>
      </c>
      <c r="AL400" s="111">
        <v>0</v>
      </c>
      <c r="AM400" s="111">
        <v>0</v>
      </c>
      <c r="AN400" s="111">
        <v>0.2</v>
      </c>
      <c r="AO400" s="99" t="s">
        <v>77</v>
      </c>
      <c r="AP400" s="111" t="s">
        <v>78</v>
      </c>
      <c r="AQ400" s="111" t="s">
        <v>79</v>
      </c>
      <c r="AR400" s="112" t="s">
        <v>1437</v>
      </c>
      <c r="AS400" s="140">
        <v>46024</v>
      </c>
      <c r="AT400" s="140">
        <v>46357</v>
      </c>
      <c r="AU400" s="111" t="s">
        <v>1401</v>
      </c>
      <c r="AV400" s="139" t="s">
        <v>1418</v>
      </c>
    </row>
    <row r="401" spans="2:48" ht="142.5" customHeight="1" x14ac:dyDescent="0.35">
      <c r="B401" s="438">
        <v>152</v>
      </c>
      <c r="C401" s="244" t="s">
        <v>1347</v>
      </c>
      <c r="D401" s="244" t="s">
        <v>1438</v>
      </c>
      <c r="E401" s="244" t="s">
        <v>1439</v>
      </c>
      <c r="F401" s="244" t="s">
        <v>109</v>
      </c>
      <c r="G401" s="244" t="s">
        <v>1440</v>
      </c>
      <c r="H401" s="244" t="s">
        <v>1441</v>
      </c>
      <c r="I401" s="244"/>
      <c r="J401" s="244"/>
      <c r="K401" s="244"/>
      <c r="L401" s="244"/>
      <c r="M401" s="244" t="s">
        <v>1442</v>
      </c>
      <c r="N401" s="244" t="s">
        <v>64</v>
      </c>
      <c r="O401" s="244" t="s">
        <v>237</v>
      </c>
      <c r="P401" s="244" t="s">
        <v>65</v>
      </c>
      <c r="Q401" s="244" t="s">
        <v>211</v>
      </c>
      <c r="R401" s="244" t="s">
        <v>152</v>
      </c>
      <c r="S401" s="244" t="s">
        <v>113</v>
      </c>
      <c r="T401" s="244">
        <v>40</v>
      </c>
      <c r="U401" s="244" t="s">
        <v>246</v>
      </c>
      <c r="V401" s="244">
        <v>20</v>
      </c>
      <c r="W401" s="217" t="s">
        <v>77</v>
      </c>
      <c r="X401" s="112" t="s">
        <v>1443</v>
      </c>
      <c r="Y401" s="111" t="s">
        <v>185</v>
      </c>
      <c r="Z401" s="111" t="s">
        <v>94</v>
      </c>
      <c r="AA401" s="111" t="s">
        <v>73</v>
      </c>
      <c r="AB401" s="111" t="s">
        <v>158</v>
      </c>
      <c r="AC401" s="111" t="s">
        <v>75</v>
      </c>
      <c r="AD401" s="111" t="s">
        <v>76</v>
      </c>
      <c r="AE401" s="244">
        <v>19.600000000000001</v>
      </c>
      <c r="AF401" s="111">
        <v>15</v>
      </c>
      <c r="AG401" s="111">
        <v>15</v>
      </c>
      <c r="AH401" s="111">
        <v>12</v>
      </c>
      <c r="AI401" s="111">
        <v>28</v>
      </c>
      <c r="AJ401" s="244">
        <v>20</v>
      </c>
      <c r="AK401" s="111">
        <v>0</v>
      </c>
      <c r="AL401" s="111">
        <v>0</v>
      </c>
      <c r="AM401" s="111">
        <v>0</v>
      </c>
      <c r="AN401" s="111">
        <v>20</v>
      </c>
      <c r="AO401" s="217" t="s">
        <v>77</v>
      </c>
      <c r="AP401" s="244" t="s">
        <v>78</v>
      </c>
      <c r="AQ401" s="244" t="s">
        <v>79</v>
      </c>
      <c r="AR401" s="112" t="s">
        <v>1444</v>
      </c>
      <c r="AS401" s="330">
        <v>46024</v>
      </c>
      <c r="AT401" s="330">
        <v>46387</v>
      </c>
      <c r="AU401" s="244" t="s">
        <v>152</v>
      </c>
      <c r="AV401" s="324" t="s">
        <v>1445</v>
      </c>
    </row>
    <row r="402" spans="2:48" ht="198" customHeight="1" x14ac:dyDescent="0.35">
      <c r="B402" s="438"/>
      <c r="C402" s="244"/>
      <c r="D402" s="244"/>
      <c r="E402" s="244"/>
      <c r="F402" s="244"/>
      <c r="G402" s="244"/>
      <c r="H402" s="244"/>
      <c r="I402" s="244"/>
      <c r="J402" s="244"/>
      <c r="K402" s="244"/>
      <c r="L402" s="244"/>
      <c r="M402" s="244"/>
      <c r="N402" s="244"/>
      <c r="O402" s="244"/>
      <c r="P402" s="244"/>
      <c r="Q402" s="244"/>
      <c r="R402" s="244"/>
      <c r="S402" s="244"/>
      <c r="T402" s="244"/>
      <c r="U402" s="244"/>
      <c r="V402" s="244"/>
      <c r="W402" s="217"/>
      <c r="X402" s="112" t="s">
        <v>1446</v>
      </c>
      <c r="Y402" s="111" t="s">
        <v>185</v>
      </c>
      <c r="Z402" s="111" t="s">
        <v>94</v>
      </c>
      <c r="AA402" s="111" t="s">
        <v>73</v>
      </c>
      <c r="AB402" s="111" t="s">
        <v>158</v>
      </c>
      <c r="AC402" s="111" t="s">
        <v>75</v>
      </c>
      <c r="AD402" s="111" t="s">
        <v>76</v>
      </c>
      <c r="AE402" s="244"/>
      <c r="AF402" s="111">
        <v>15</v>
      </c>
      <c r="AG402" s="111">
        <v>15</v>
      </c>
      <c r="AH402" s="111">
        <v>12</v>
      </c>
      <c r="AI402" s="111">
        <v>28</v>
      </c>
      <c r="AJ402" s="244"/>
      <c r="AK402" s="111" t="s">
        <v>298</v>
      </c>
      <c r="AL402" s="111" t="s">
        <v>298</v>
      </c>
      <c r="AM402" s="111" t="s">
        <v>298</v>
      </c>
      <c r="AN402" s="111" t="s">
        <v>298</v>
      </c>
      <c r="AO402" s="217"/>
      <c r="AP402" s="244"/>
      <c r="AQ402" s="244"/>
      <c r="AR402" s="112" t="s">
        <v>1447</v>
      </c>
      <c r="AS402" s="331"/>
      <c r="AT402" s="331"/>
      <c r="AU402" s="244"/>
      <c r="AV402" s="324"/>
    </row>
    <row r="403" spans="2:48" ht="180" customHeight="1" x14ac:dyDescent="0.35">
      <c r="B403" s="438"/>
      <c r="C403" s="244"/>
      <c r="D403" s="244"/>
      <c r="E403" s="244"/>
      <c r="F403" s="244"/>
      <c r="G403" s="244"/>
      <c r="H403" s="244"/>
      <c r="I403" s="244"/>
      <c r="J403" s="244"/>
      <c r="K403" s="244"/>
      <c r="L403" s="244"/>
      <c r="M403" s="244"/>
      <c r="N403" s="244"/>
      <c r="O403" s="244"/>
      <c r="P403" s="244"/>
      <c r="Q403" s="244"/>
      <c r="R403" s="244"/>
      <c r="S403" s="244"/>
      <c r="T403" s="244"/>
      <c r="U403" s="244"/>
      <c r="V403" s="244"/>
      <c r="W403" s="217"/>
      <c r="X403" s="131" t="s">
        <v>1448</v>
      </c>
      <c r="Y403" s="111" t="s">
        <v>185</v>
      </c>
      <c r="Z403" s="111" t="s">
        <v>94</v>
      </c>
      <c r="AA403" s="111" t="s">
        <v>73</v>
      </c>
      <c r="AB403" s="111" t="s">
        <v>158</v>
      </c>
      <c r="AC403" s="111" t="s">
        <v>75</v>
      </c>
      <c r="AD403" s="111" t="s">
        <v>76</v>
      </c>
      <c r="AE403" s="244"/>
      <c r="AF403" s="111">
        <v>15</v>
      </c>
      <c r="AG403" s="111">
        <v>15</v>
      </c>
      <c r="AH403" s="111">
        <v>8.4</v>
      </c>
      <c r="AI403" s="111">
        <v>19.600000000000001</v>
      </c>
      <c r="AJ403" s="244"/>
      <c r="AK403" s="111">
        <v>0</v>
      </c>
      <c r="AL403" s="111">
        <v>0</v>
      </c>
      <c r="AM403" s="111">
        <v>0</v>
      </c>
      <c r="AN403" s="111">
        <v>20</v>
      </c>
      <c r="AO403" s="217"/>
      <c r="AP403" s="244"/>
      <c r="AQ403" s="244"/>
      <c r="AR403" s="112" t="s">
        <v>1449</v>
      </c>
      <c r="AS403" s="332"/>
      <c r="AT403" s="332"/>
      <c r="AU403" s="244"/>
      <c r="AV403" s="324"/>
    </row>
    <row r="404" spans="2:48" ht="143.25" customHeight="1" x14ac:dyDescent="0.35">
      <c r="B404" s="438">
        <v>153</v>
      </c>
      <c r="C404" s="225" t="s">
        <v>1450</v>
      </c>
      <c r="D404" s="225" t="s">
        <v>1451</v>
      </c>
      <c r="E404" s="225" t="s">
        <v>1452</v>
      </c>
      <c r="F404" s="225" t="s">
        <v>109</v>
      </c>
      <c r="G404" s="225" t="s">
        <v>1453</v>
      </c>
      <c r="H404" s="225" t="s">
        <v>1454</v>
      </c>
      <c r="I404" s="228"/>
      <c r="J404" s="228"/>
      <c r="K404" s="228"/>
      <c r="L404" s="228"/>
      <c r="M404" s="286" t="str">
        <f>CONCATENATE(F404," ",G404,)</f>
        <v>Posibilidad de pérdida reputacional ante las víctimas del conflicto armado interno por el incumplimiento en la entrega de la carta de indemnización</v>
      </c>
      <c r="N404" s="225" t="s">
        <v>64</v>
      </c>
      <c r="O404" s="225" t="s">
        <v>237</v>
      </c>
      <c r="P404" s="225" t="s">
        <v>65</v>
      </c>
      <c r="Q404" s="225" t="s">
        <v>66</v>
      </c>
      <c r="R404" s="225">
        <v>2500</v>
      </c>
      <c r="S404" s="225" t="s">
        <v>398</v>
      </c>
      <c r="T404" s="225">
        <v>80</v>
      </c>
      <c r="U404" s="225" t="s">
        <v>77</v>
      </c>
      <c r="V404" s="225">
        <v>60</v>
      </c>
      <c r="W404" s="288" t="s">
        <v>70</v>
      </c>
      <c r="X404" s="74" t="s">
        <v>1455</v>
      </c>
      <c r="Y404" s="70" t="s">
        <v>185</v>
      </c>
      <c r="Z404" s="70" t="s">
        <v>72</v>
      </c>
      <c r="AA404" s="70" t="s">
        <v>73</v>
      </c>
      <c r="AB404" s="70" t="s">
        <v>74</v>
      </c>
      <c r="AC404" s="70" t="s">
        <v>75</v>
      </c>
      <c r="AD404" s="70" t="s">
        <v>76</v>
      </c>
      <c r="AE404" s="424">
        <v>28.8</v>
      </c>
      <c r="AF404" s="150">
        <v>25</v>
      </c>
      <c r="AG404" s="150">
        <v>15</v>
      </c>
      <c r="AH404" s="150">
        <v>32</v>
      </c>
      <c r="AI404" s="150">
        <v>48</v>
      </c>
      <c r="AJ404" s="325">
        <v>60</v>
      </c>
      <c r="AK404" s="150">
        <v>0</v>
      </c>
      <c r="AL404" s="150">
        <v>0</v>
      </c>
      <c r="AM404" s="150">
        <v>0</v>
      </c>
      <c r="AN404" s="150">
        <v>60</v>
      </c>
      <c r="AO404" s="217" t="s">
        <v>77</v>
      </c>
      <c r="AP404" s="325" t="s">
        <v>78</v>
      </c>
      <c r="AQ404" s="260" t="s">
        <v>79</v>
      </c>
      <c r="AR404" s="258" t="s">
        <v>1456</v>
      </c>
      <c r="AS404" s="330">
        <v>46023</v>
      </c>
      <c r="AT404" s="330">
        <v>46357</v>
      </c>
      <c r="AU404" s="325" t="s">
        <v>187</v>
      </c>
      <c r="AV404" s="144" t="s">
        <v>1457</v>
      </c>
    </row>
    <row r="405" spans="2:48" ht="117" customHeight="1" x14ac:dyDescent="0.35">
      <c r="B405" s="438"/>
      <c r="C405" s="225"/>
      <c r="D405" s="225"/>
      <c r="E405" s="225"/>
      <c r="F405" s="225"/>
      <c r="G405" s="225"/>
      <c r="H405" s="225"/>
      <c r="I405" s="229"/>
      <c r="J405" s="229"/>
      <c r="K405" s="229"/>
      <c r="L405" s="229"/>
      <c r="M405" s="286"/>
      <c r="N405" s="225"/>
      <c r="O405" s="225"/>
      <c r="P405" s="225"/>
      <c r="Q405" s="225"/>
      <c r="R405" s="225"/>
      <c r="S405" s="225"/>
      <c r="T405" s="225"/>
      <c r="U405" s="225"/>
      <c r="V405" s="225"/>
      <c r="W405" s="288"/>
      <c r="X405" s="74" t="s">
        <v>1458</v>
      </c>
      <c r="Y405" s="70" t="s">
        <v>185</v>
      </c>
      <c r="Z405" s="70" t="s">
        <v>72</v>
      </c>
      <c r="AA405" s="70" t="s">
        <v>73</v>
      </c>
      <c r="AB405" s="70" t="s">
        <v>74</v>
      </c>
      <c r="AC405" s="70" t="s">
        <v>75</v>
      </c>
      <c r="AD405" s="70" t="s">
        <v>76</v>
      </c>
      <c r="AE405" s="424"/>
      <c r="AF405" s="150">
        <v>25</v>
      </c>
      <c r="AG405" s="150">
        <v>15</v>
      </c>
      <c r="AH405" s="150">
        <v>19.2</v>
      </c>
      <c r="AI405" s="150">
        <v>28.8</v>
      </c>
      <c r="AJ405" s="325"/>
      <c r="AK405" s="150">
        <v>0</v>
      </c>
      <c r="AL405" s="150">
        <v>0</v>
      </c>
      <c r="AM405" s="150">
        <v>0</v>
      </c>
      <c r="AN405" s="150">
        <v>60</v>
      </c>
      <c r="AO405" s="217"/>
      <c r="AP405" s="325"/>
      <c r="AQ405" s="261"/>
      <c r="AR405" s="259"/>
      <c r="AS405" s="332"/>
      <c r="AT405" s="332"/>
      <c r="AU405" s="325"/>
      <c r="AV405" s="144" t="s">
        <v>298</v>
      </c>
    </row>
    <row r="406" spans="2:48" ht="168" customHeight="1" x14ac:dyDescent="0.35">
      <c r="B406" s="438">
        <v>154</v>
      </c>
      <c r="C406" s="225" t="s">
        <v>1450</v>
      </c>
      <c r="D406" s="225" t="s">
        <v>1459</v>
      </c>
      <c r="E406" s="225" t="s">
        <v>1460</v>
      </c>
      <c r="F406" s="225" t="s">
        <v>109</v>
      </c>
      <c r="G406" s="225" t="s">
        <v>1461</v>
      </c>
      <c r="H406" s="225" t="s">
        <v>1462</v>
      </c>
      <c r="I406" s="228"/>
      <c r="J406" s="228"/>
      <c r="K406" s="228"/>
      <c r="L406" s="228"/>
      <c r="M406" s="286" t="str">
        <f>CONCATENATE(F406," ",G406,)</f>
        <v>Posibilidad de pérdida reputacional ante las entidades territoriales y víctimas del conflicto armado por no brindar asistencia técnica para la implementación de la política pública de atención, asistencia y reparación integral a las víctimas</v>
      </c>
      <c r="N406" s="225" t="s">
        <v>64</v>
      </c>
      <c r="O406" s="225" t="s">
        <v>237</v>
      </c>
      <c r="P406" s="225" t="s">
        <v>65</v>
      </c>
      <c r="Q406" s="225" t="s">
        <v>66</v>
      </c>
      <c r="R406" s="225">
        <v>200</v>
      </c>
      <c r="S406" s="225" t="s">
        <v>113</v>
      </c>
      <c r="T406" s="225">
        <v>40</v>
      </c>
      <c r="U406" s="225" t="s">
        <v>77</v>
      </c>
      <c r="V406" s="225">
        <v>60</v>
      </c>
      <c r="W406" s="289" t="s">
        <v>77</v>
      </c>
      <c r="X406" s="74" t="s">
        <v>1463</v>
      </c>
      <c r="Y406" s="70" t="s">
        <v>185</v>
      </c>
      <c r="Z406" s="70" t="s">
        <v>72</v>
      </c>
      <c r="AA406" s="70" t="s">
        <v>73</v>
      </c>
      <c r="AB406" s="70" t="s">
        <v>74</v>
      </c>
      <c r="AC406" s="70" t="s">
        <v>75</v>
      </c>
      <c r="AD406" s="70" t="s">
        <v>76</v>
      </c>
      <c r="AE406" s="424">
        <v>14.4</v>
      </c>
      <c r="AF406" s="145">
        <v>25</v>
      </c>
      <c r="AG406" s="145">
        <v>15</v>
      </c>
      <c r="AH406" s="145">
        <v>16</v>
      </c>
      <c r="AI406" s="145">
        <v>24</v>
      </c>
      <c r="AJ406" s="424">
        <v>60</v>
      </c>
      <c r="AK406" s="145">
        <v>0</v>
      </c>
      <c r="AL406" s="145">
        <v>0</v>
      </c>
      <c r="AM406" s="145">
        <v>0</v>
      </c>
      <c r="AN406" s="145">
        <v>60</v>
      </c>
      <c r="AO406" s="217"/>
      <c r="AP406" s="325" t="s">
        <v>78</v>
      </c>
      <c r="AQ406" s="325" t="s">
        <v>79</v>
      </c>
      <c r="AR406" s="429" t="s">
        <v>1464</v>
      </c>
      <c r="AS406" s="330">
        <v>46023</v>
      </c>
      <c r="AT406" s="330">
        <v>46357</v>
      </c>
      <c r="AU406" s="325" t="s">
        <v>187</v>
      </c>
      <c r="AV406" s="427" t="s">
        <v>1465</v>
      </c>
    </row>
    <row r="407" spans="2:48" ht="225" customHeight="1" x14ac:dyDescent="0.35">
      <c r="B407" s="438"/>
      <c r="C407" s="225"/>
      <c r="D407" s="225"/>
      <c r="E407" s="225"/>
      <c r="F407" s="225"/>
      <c r="G407" s="225"/>
      <c r="H407" s="225"/>
      <c r="I407" s="229"/>
      <c r="J407" s="229"/>
      <c r="K407" s="229"/>
      <c r="L407" s="229"/>
      <c r="M407" s="286"/>
      <c r="N407" s="225"/>
      <c r="O407" s="225"/>
      <c r="P407" s="225"/>
      <c r="Q407" s="225"/>
      <c r="R407" s="225"/>
      <c r="S407" s="225"/>
      <c r="T407" s="225"/>
      <c r="U407" s="225"/>
      <c r="V407" s="225"/>
      <c r="W407" s="289"/>
      <c r="X407" s="74" t="s">
        <v>1466</v>
      </c>
      <c r="Y407" s="70" t="s">
        <v>185</v>
      </c>
      <c r="Z407" s="70" t="s">
        <v>72</v>
      </c>
      <c r="AA407" s="70" t="s">
        <v>73</v>
      </c>
      <c r="AB407" s="70" t="s">
        <v>74</v>
      </c>
      <c r="AC407" s="70" t="s">
        <v>75</v>
      </c>
      <c r="AD407" s="70" t="s">
        <v>76</v>
      </c>
      <c r="AE407" s="424"/>
      <c r="AF407" s="145">
        <v>25</v>
      </c>
      <c r="AG407" s="145">
        <v>15</v>
      </c>
      <c r="AH407" s="145">
        <v>9.6</v>
      </c>
      <c r="AI407" s="145">
        <v>14.4</v>
      </c>
      <c r="AJ407" s="424"/>
      <c r="AK407" s="145">
        <v>0</v>
      </c>
      <c r="AL407" s="145">
        <v>0</v>
      </c>
      <c r="AM407" s="145">
        <v>0</v>
      </c>
      <c r="AN407" s="145">
        <v>60</v>
      </c>
      <c r="AO407" s="99" t="s">
        <v>77</v>
      </c>
      <c r="AP407" s="325"/>
      <c r="AQ407" s="325"/>
      <c r="AR407" s="429"/>
      <c r="AS407" s="332"/>
      <c r="AT407" s="332"/>
      <c r="AU407" s="325"/>
      <c r="AV407" s="427"/>
    </row>
    <row r="408" spans="2:48" ht="180" customHeight="1" x14ac:dyDescent="0.35">
      <c r="B408" s="142">
        <v>155</v>
      </c>
      <c r="C408" s="99" t="s">
        <v>1450</v>
      </c>
      <c r="D408" s="146" t="s">
        <v>1467</v>
      </c>
      <c r="E408" s="146" t="s">
        <v>1468</v>
      </c>
      <c r="F408" s="146" t="s">
        <v>109</v>
      </c>
      <c r="G408" s="146" t="s">
        <v>1469</v>
      </c>
      <c r="H408" s="146" t="s">
        <v>1470</v>
      </c>
      <c r="I408" s="146" t="s">
        <v>298</v>
      </c>
      <c r="J408" s="146" t="s">
        <v>298</v>
      </c>
      <c r="K408" s="146" t="s">
        <v>298</v>
      </c>
      <c r="L408" s="146" t="s">
        <v>298</v>
      </c>
      <c r="M408" s="149" t="s">
        <v>1471</v>
      </c>
      <c r="N408" s="146" t="s">
        <v>64</v>
      </c>
      <c r="O408" s="146" t="s">
        <v>237</v>
      </c>
      <c r="P408" s="146" t="s">
        <v>65</v>
      </c>
      <c r="Q408" s="146" t="s">
        <v>66</v>
      </c>
      <c r="R408" s="146">
        <v>13</v>
      </c>
      <c r="S408" s="146" t="s">
        <v>113</v>
      </c>
      <c r="T408" s="146">
        <v>40</v>
      </c>
      <c r="U408" s="146" t="s">
        <v>77</v>
      </c>
      <c r="V408" s="146">
        <v>60</v>
      </c>
      <c r="W408" s="73" t="s">
        <v>77</v>
      </c>
      <c r="X408" s="147" t="s">
        <v>1472</v>
      </c>
      <c r="Y408" s="150" t="s">
        <v>185</v>
      </c>
      <c r="Z408" s="150" t="s">
        <v>72</v>
      </c>
      <c r="AA408" s="150" t="s">
        <v>73</v>
      </c>
      <c r="AB408" s="150" t="s">
        <v>74</v>
      </c>
      <c r="AC408" s="150" t="s">
        <v>75</v>
      </c>
      <c r="AD408" s="150" t="s">
        <v>76</v>
      </c>
      <c r="AE408" s="150">
        <v>24</v>
      </c>
      <c r="AF408" s="150">
        <v>25</v>
      </c>
      <c r="AG408" s="150">
        <v>15</v>
      </c>
      <c r="AH408" s="150">
        <v>16</v>
      </c>
      <c r="AI408" s="150">
        <v>24</v>
      </c>
      <c r="AJ408" s="150">
        <v>60</v>
      </c>
      <c r="AK408" s="150">
        <v>0</v>
      </c>
      <c r="AL408" s="150">
        <v>0</v>
      </c>
      <c r="AM408" s="150">
        <v>0</v>
      </c>
      <c r="AN408" s="150">
        <v>60</v>
      </c>
      <c r="AO408" s="99" t="s">
        <v>77</v>
      </c>
      <c r="AP408" s="146" t="s">
        <v>78</v>
      </c>
      <c r="AQ408" s="146" t="s">
        <v>79</v>
      </c>
      <c r="AR408" s="148" t="s">
        <v>1473</v>
      </c>
      <c r="AS408" s="151">
        <v>46023</v>
      </c>
      <c r="AT408" s="151">
        <v>46357</v>
      </c>
      <c r="AU408" s="146" t="s">
        <v>81</v>
      </c>
      <c r="AV408" s="144" t="s">
        <v>1474</v>
      </c>
    </row>
    <row r="409" spans="2:48" ht="179.25" customHeight="1" x14ac:dyDescent="0.35">
      <c r="B409" s="438">
        <v>156</v>
      </c>
      <c r="C409" s="217" t="s">
        <v>1450</v>
      </c>
      <c r="D409" s="325" t="s">
        <v>1475</v>
      </c>
      <c r="E409" s="325" t="s">
        <v>1452</v>
      </c>
      <c r="F409" s="325" t="s">
        <v>298</v>
      </c>
      <c r="G409" s="325" t="s">
        <v>298</v>
      </c>
      <c r="H409" s="325" t="s">
        <v>298</v>
      </c>
      <c r="I409" s="232" t="s">
        <v>1476</v>
      </c>
      <c r="J409" s="232" t="s">
        <v>1477</v>
      </c>
      <c r="K409" s="232" t="s">
        <v>1478</v>
      </c>
      <c r="L409" s="232" t="s">
        <v>1479</v>
      </c>
      <c r="M409" s="428" t="s">
        <v>1480</v>
      </c>
      <c r="N409" s="325" t="s">
        <v>89</v>
      </c>
      <c r="O409" s="325" t="s">
        <v>237</v>
      </c>
      <c r="P409" s="325" t="s">
        <v>90</v>
      </c>
      <c r="Q409" s="325" t="s">
        <v>91</v>
      </c>
      <c r="R409" s="325">
        <v>2500</v>
      </c>
      <c r="S409" s="325" t="s">
        <v>806</v>
      </c>
      <c r="T409" s="325">
        <v>80</v>
      </c>
      <c r="U409" s="325" t="s">
        <v>134</v>
      </c>
      <c r="V409" s="325">
        <v>100</v>
      </c>
      <c r="W409" s="217" t="s">
        <v>135</v>
      </c>
      <c r="X409" s="147" t="s">
        <v>1481</v>
      </c>
      <c r="Y409" s="150" t="s">
        <v>185</v>
      </c>
      <c r="Z409" s="150" t="s">
        <v>72</v>
      </c>
      <c r="AA409" s="150" t="s">
        <v>73</v>
      </c>
      <c r="AB409" s="150" t="s">
        <v>74</v>
      </c>
      <c r="AC409" s="150" t="s">
        <v>75</v>
      </c>
      <c r="AD409" s="150" t="s">
        <v>76</v>
      </c>
      <c r="AE409" s="426">
        <v>28.8</v>
      </c>
      <c r="AF409" s="150">
        <v>25</v>
      </c>
      <c r="AG409" s="150">
        <v>15</v>
      </c>
      <c r="AH409" s="150">
        <v>32</v>
      </c>
      <c r="AI409" s="150">
        <v>48</v>
      </c>
      <c r="AJ409" s="426">
        <v>100</v>
      </c>
      <c r="AK409" s="150">
        <v>0</v>
      </c>
      <c r="AL409" s="150">
        <v>0</v>
      </c>
      <c r="AM409" s="150">
        <v>0</v>
      </c>
      <c r="AN409" s="150">
        <v>100</v>
      </c>
      <c r="AO409" s="217" t="s">
        <v>135</v>
      </c>
      <c r="AP409" s="325" t="s">
        <v>78</v>
      </c>
      <c r="AQ409" s="325" t="s">
        <v>1482</v>
      </c>
      <c r="AR409" s="258" t="s">
        <v>1483</v>
      </c>
      <c r="AS409" s="330">
        <v>46023</v>
      </c>
      <c r="AT409" s="330">
        <v>46357</v>
      </c>
      <c r="AU409" s="325" t="s">
        <v>81</v>
      </c>
      <c r="AV409" s="144" t="s">
        <v>1484</v>
      </c>
    </row>
    <row r="410" spans="2:48" ht="165.75" customHeight="1" x14ac:dyDescent="0.35">
      <c r="B410" s="438"/>
      <c r="C410" s="217"/>
      <c r="D410" s="325"/>
      <c r="E410" s="325"/>
      <c r="F410" s="325"/>
      <c r="G410" s="325"/>
      <c r="H410" s="325"/>
      <c r="I410" s="232"/>
      <c r="J410" s="232"/>
      <c r="K410" s="232"/>
      <c r="L410" s="232"/>
      <c r="M410" s="428"/>
      <c r="N410" s="325"/>
      <c r="O410" s="325"/>
      <c r="P410" s="325"/>
      <c r="Q410" s="325"/>
      <c r="R410" s="325"/>
      <c r="S410" s="325"/>
      <c r="T410" s="325"/>
      <c r="U410" s="325"/>
      <c r="V410" s="325"/>
      <c r="W410" s="217"/>
      <c r="X410" s="147" t="s">
        <v>1485</v>
      </c>
      <c r="Y410" s="150" t="s">
        <v>185</v>
      </c>
      <c r="Z410" s="150" t="s">
        <v>72</v>
      </c>
      <c r="AA410" s="150" t="s">
        <v>73</v>
      </c>
      <c r="AB410" s="150" t="s">
        <v>74</v>
      </c>
      <c r="AC410" s="150" t="s">
        <v>75</v>
      </c>
      <c r="AD410" s="150" t="s">
        <v>76</v>
      </c>
      <c r="AE410" s="426"/>
      <c r="AF410" s="150">
        <v>25</v>
      </c>
      <c r="AG410" s="150">
        <v>15</v>
      </c>
      <c r="AH410" s="150">
        <v>19.2</v>
      </c>
      <c r="AI410" s="150">
        <v>28.8</v>
      </c>
      <c r="AJ410" s="426"/>
      <c r="AK410" s="150">
        <v>0</v>
      </c>
      <c r="AL410" s="150">
        <v>0</v>
      </c>
      <c r="AM410" s="150">
        <v>0</v>
      </c>
      <c r="AN410" s="150">
        <v>100</v>
      </c>
      <c r="AO410" s="217"/>
      <c r="AP410" s="325"/>
      <c r="AQ410" s="325"/>
      <c r="AR410" s="259"/>
      <c r="AS410" s="332"/>
      <c r="AT410" s="332"/>
      <c r="AU410" s="325"/>
      <c r="AV410" s="144" t="s">
        <v>298</v>
      </c>
    </row>
    <row r="411" spans="2:48" ht="280.5" customHeight="1" x14ac:dyDescent="0.35">
      <c r="B411" s="142">
        <v>157</v>
      </c>
      <c r="C411" s="68" t="s">
        <v>1486</v>
      </c>
      <c r="D411" s="68" t="s">
        <v>1487</v>
      </c>
      <c r="E411" s="68" t="s">
        <v>1488</v>
      </c>
      <c r="F411" s="68" t="s">
        <v>109</v>
      </c>
      <c r="G411" s="68" t="s">
        <v>1489</v>
      </c>
      <c r="H411" s="68" t="s">
        <v>1490</v>
      </c>
      <c r="I411" s="68"/>
      <c r="J411" s="68"/>
      <c r="K411" s="68"/>
      <c r="L411" s="68"/>
      <c r="M411" s="69" t="str">
        <f t="shared" ref="M411:M412" si="351">CONCATENATE(F411," ",G411,)</f>
        <v>Posibilidad de pérdida reputacional ante las entidades del SNARIV y las víctimas por no brindar asistencia técnica o insatisfacción en la realización de las mismas</v>
      </c>
      <c r="N411" s="68" t="s">
        <v>64</v>
      </c>
      <c r="O411" s="68" t="s">
        <v>1491</v>
      </c>
      <c r="P411" s="68" t="s">
        <v>65</v>
      </c>
      <c r="Q411" s="68" t="s">
        <v>66</v>
      </c>
      <c r="R411" s="68">
        <v>112</v>
      </c>
      <c r="S411" s="68" t="s">
        <v>113</v>
      </c>
      <c r="T411" s="68">
        <v>40</v>
      </c>
      <c r="U411" s="68" t="s">
        <v>77</v>
      </c>
      <c r="V411" s="68">
        <v>60</v>
      </c>
      <c r="W411" s="73" t="s">
        <v>77</v>
      </c>
      <c r="X411" s="74" t="s">
        <v>1492</v>
      </c>
      <c r="Y411" s="70" t="s">
        <v>185</v>
      </c>
      <c r="Z411" s="70" t="s">
        <v>94</v>
      </c>
      <c r="AA411" s="70" t="s">
        <v>73</v>
      </c>
      <c r="AB411" s="70" t="s">
        <v>74</v>
      </c>
      <c r="AC411" s="70" t="s">
        <v>75</v>
      </c>
      <c r="AD411" s="70" t="s">
        <v>76</v>
      </c>
      <c r="AE411" s="72">
        <f>AI411</f>
        <v>25</v>
      </c>
      <c r="AF411" s="68">
        <f t="shared" ref="AF411:AF416" si="352">IF(Z411="Preventivo",25,IF(Z411="Detectivo",15,0))</f>
        <v>15</v>
      </c>
      <c r="AG411" s="68">
        <f t="shared" ref="AG411:AG416" si="353">IF(Z411="Correctivo",0,IF(AA411="Automatizado",25,IF(AA411="Manual",15,0)))</f>
        <v>15</v>
      </c>
      <c r="AH411" s="68">
        <v>15</v>
      </c>
      <c r="AI411" s="68">
        <f t="shared" ref="AI411:AI413" si="354">T411-AH411</f>
        <v>25</v>
      </c>
      <c r="AJ411" s="72">
        <v>28</v>
      </c>
      <c r="AK411" s="68">
        <f t="shared" ref="AK411:AK416" si="355">IF(Z411="Correctivo",10,0)</f>
        <v>0</v>
      </c>
      <c r="AL411" s="68">
        <f t="shared" ref="AL411:AL416" si="356">IF(Y411="Probabilidad",0,IF(AA411="Automatizado",25,IF(AA411="Manual",15,0)))</f>
        <v>0</v>
      </c>
      <c r="AM411" s="68">
        <v>0</v>
      </c>
      <c r="AN411" s="68">
        <f>V411-AM411</f>
        <v>60</v>
      </c>
      <c r="AO411" s="73" t="s">
        <v>77</v>
      </c>
      <c r="AP411" s="68" t="s">
        <v>78</v>
      </c>
      <c r="AQ411" s="68" t="s">
        <v>1493</v>
      </c>
      <c r="AR411" s="74" t="s">
        <v>1494</v>
      </c>
      <c r="AS411" s="151">
        <v>46023</v>
      </c>
      <c r="AT411" s="151">
        <v>46387</v>
      </c>
      <c r="AU411" s="68" t="s">
        <v>187</v>
      </c>
      <c r="AV411" s="68" t="s">
        <v>1495</v>
      </c>
    </row>
    <row r="412" spans="2:48" ht="195.75" customHeight="1" x14ac:dyDescent="0.35">
      <c r="B412" s="142">
        <v>158</v>
      </c>
      <c r="C412" s="68" t="s">
        <v>1486</v>
      </c>
      <c r="D412" s="68" t="s">
        <v>1487</v>
      </c>
      <c r="E412" s="68" t="s">
        <v>1496</v>
      </c>
      <c r="F412" s="68" t="s">
        <v>109</v>
      </c>
      <c r="G412" s="68" t="s">
        <v>1497</v>
      </c>
      <c r="H412" s="68" t="s">
        <v>1498</v>
      </c>
      <c r="I412" s="68"/>
      <c r="J412" s="68"/>
      <c r="K412" s="68"/>
      <c r="L412" s="68"/>
      <c r="M412" s="69" t="str">
        <f t="shared" si="351"/>
        <v>Posibilidad de pérdida reputacional ante las víctimas y la sociedad en general por la falta de atención, asistencia y reparación</v>
      </c>
      <c r="N412" s="68" t="s">
        <v>64</v>
      </c>
      <c r="O412" s="68" t="s">
        <v>1491</v>
      </c>
      <c r="P412" s="68" t="s">
        <v>65</v>
      </c>
      <c r="Q412" s="68" t="s">
        <v>66</v>
      </c>
      <c r="R412" s="68">
        <v>7697</v>
      </c>
      <c r="S412" s="68" t="s">
        <v>376</v>
      </c>
      <c r="T412" s="68">
        <v>100</v>
      </c>
      <c r="U412" s="68" t="s">
        <v>69</v>
      </c>
      <c r="V412" s="68">
        <v>80</v>
      </c>
      <c r="W412" s="71" t="s">
        <v>70</v>
      </c>
      <c r="X412" s="74" t="s">
        <v>1499</v>
      </c>
      <c r="Y412" s="70" t="s">
        <v>185</v>
      </c>
      <c r="Z412" s="70" t="s">
        <v>94</v>
      </c>
      <c r="AA412" s="70" t="s">
        <v>73</v>
      </c>
      <c r="AB412" s="70" t="s">
        <v>74</v>
      </c>
      <c r="AC412" s="70" t="s">
        <v>75</v>
      </c>
      <c r="AD412" s="70" t="s">
        <v>76</v>
      </c>
      <c r="AE412" s="72">
        <f>AI412</f>
        <v>70</v>
      </c>
      <c r="AF412" s="68">
        <f t="shared" si="352"/>
        <v>15</v>
      </c>
      <c r="AG412" s="68">
        <f t="shared" si="353"/>
        <v>15</v>
      </c>
      <c r="AH412" s="68">
        <v>15</v>
      </c>
      <c r="AI412" s="68">
        <v>70</v>
      </c>
      <c r="AJ412" s="72">
        <f>AN412</f>
        <v>80</v>
      </c>
      <c r="AK412" s="68">
        <f t="shared" si="355"/>
        <v>0</v>
      </c>
      <c r="AL412" s="68">
        <f t="shared" si="356"/>
        <v>0</v>
      </c>
      <c r="AM412" s="68">
        <v>0</v>
      </c>
      <c r="AN412" s="68">
        <f>V412-AM412</f>
        <v>80</v>
      </c>
      <c r="AO412" s="71" t="s">
        <v>70</v>
      </c>
      <c r="AP412" s="68" t="s">
        <v>78</v>
      </c>
      <c r="AQ412" s="68" t="s">
        <v>1500</v>
      </c>
      <c r="AR412" s="61" t="s">
        <v>1501</v>
      </c>
      <c r="AS412" s="151">
        <v>46023</v>
      </c>
      <c r="AT412" s="151">
        <v>46387</v>
      </c>
      <c r="AU412" s="88" t="s">
        <v>139</v>
      </c>
      <c r="AV412" s="68" t="s">
        <v>1495</v>
      </c>
    </row>
    <row r="413" spans="2:48" ht="165.75" customHeight="1" x14ac:dyDescent="0.35">
      <c r="B413" s="438">
        <v>159</v>
      </c>
      <c r="C413" s="225" t="s">
        <v>1486</v>
      </c>
      <c r="D413" s="225" t="s">
        <v>1502</v>
      </c>
      <c r="E413" s="225" t="s">
        <v>1503</v>
      </c>
      <c r="F413" s="225"/>
      <c r="G413" s="225"/>
      <c r="H413" s="225"/>
      <c r="I413" s="225" t="s">
        <v>1504</v>
      </c>
      <c r="J413" s="225" t="s">
        <v>1505</v>
      </c>
      <c r="K413" s="225" t="s">
        <v>1506</v>
      </c>
      <c r="L413" s="225" t="s">
        <v>305</v>
      </c>
      <c r="M413" s="287" t="s">
        <v>1507</v>
      </c>
      <c r="N413" s="225" t="s">
        <v>89</v>
      </c>
      <c r="O413" s="225" t="s">
        <v>1491</v>
      </c>
      <c r="P413" s="225" t="s">
        <v>90</v>
      </c>
      <c r="Q413" s="225" t="s">
        <v>91</v>
      </c>
      <c r="R413" s="225">
        <v>231</v>
      </c>
      <c r="S413" s="225" t="s">
        <v>133</v>
      </c>
      <c r="T413" s="225">
        <v>40</v>
      </c>
      <c r="U413" s="225" t="s">
        <v>134</v>
      </c>
      <c r="V413" s="225">
        <v>100</v>
      </c>
      <c r="W413" s="224" t="s">
        <v>135</v>
      </c>
      <c r="X413" s="74" t="s">
        <v>1508</v>
      </c>
      <c r="Y413" s="70" t="s">
        <v>185</v>
      </c>
      <c r="Z413" s="70" t="s">
        <v>94</v>
      </c>
      <c r="AA413" s="70" t="s">
        <v>73</v>
      </c>
      <c r="AB413" s="70" t="s">
        <v>74</v>
      </c>
      <c r="AC413" s="70" t="s">
        <v>75</v>
      </c>
      <c r="AD413" s="70" t="s">
        <v>76</v>
      </c>
      <c r="AE413" s="223">
        <f>AI414</f>
        <v>16.8</v>
      </c>
      <c r="AF413" s="68">
        <f t="shared" si="352"/>
        <v>15</v>
      </c>
      <c r="AG413" s="68">
        <f t="shared" si="353"/>
        <v>15</v>
      </c>
      <c r="AH413" s="68">
        <v>12</v>
      </c>
      <c r="AI413" s="68">
        <f t="shared" si="354"/>
        <v>28</v>
      </c>
      <c r="AJ413" s="223">
        <f>AN414</f>
        <v>100</v>
      </c>
      <c r="AK413" s="68">
        <f t="shared" si="355"/>
        <v>0</v>
      </c>
      <c r="AL413" s="68">
        <f t="shared" si="356"/>
        <v>0</v>
      </c>
      <c r="AM413" s="68">
        <v>0</v>
      </c>
      <c r="AN413" s="68">
        <f>V413-AM413</f>
        <v>100</v>
      </c>
      <c r="AO413" s="224" t="s">
        <v>135</v>
      </c>
      <c r="AP413" s="225" t="s">
        <v>78</v>
      </c>
      <c r="AQ413" s="225" t="s">
        <v>1500</v>
      </c>
      <c r="AR413" s="222" t="s">
        <v>1509</v>
      </c>
      <c r="AS413" s="270">
        <v>46023</v>
      </c>
      <c r="AT413" s="270">
        <v>46387</v>
      </c>
      <c r="AU413" s="268" t="s">
        <v>81</v>
      </c>
      <c r="AV413" s="225" t="s">
        <v>1510</v>
      </c>
    </row>
    <row r="414" spans="2:48" ht="165.75" customHeight="1" x14ac:dyDescent="0.35">
      <c r="B414" s="438"/>
      <c r="C414" s="225"/>
      <c r="D414" s="225"/>
      <c r="E414" s="225"/>
      <c r="F414" s="225"/>
      <c r="G414" s="225"/>
      <c r="H414" s="225"/>
      <c r="I414" s="225"/>
      <c r="J414" s="225"/>
      <c r="K414" s="225"/>
      <c r="L414" s="225"/>
      <c r="M414" s="287"/>
      <c r="N414" s="225"/>
      <c r="O414" s="225"/>
      <c r="P414" s="225"/>
      <c r="Q414" s="225"/>
      <c r="R414" s="225"/>
      <c r="S414" s="225"/>
      <c r="T414" s="225"/>
      <c r="U414" s="225"/>
      <c r="V414" s="225"/>
      <c r="W414" s="224"/>
      <c r="X414" s="74" t="s">
        <v>1511</v>
      </c>
      <c r="Y414" s="70" t="s">
        <v>185</v>
      </c>
      <c r="Z414" s="70" t="s">
        <v>72</v>
      </c>
      <c r="AA414" s="70" t="s">
        <v>73</v>
      </c>
      <c r="AB414" s="70" t="s">
        <v>74</v>
      </c>
      <c r="AC414" s="70" t="s">
        <v>75</v>
      </c>
      <c r="AD414" s="70" t="s">
        <v>76</v>
      </c>
      <c r="AE414" s="223"/>
      <c r="AF414" s="68">
        <f t="shared" si="352"/>
        <v>25</v>
      </c>
      <c r="AG414" s="68">
        <f t="shared" si="353"/>
        <v>15</v>
      </c>
      <c r="AH414" s="68">
        <v>11.2</v>
      </c>
      <c r="AI414" s="68">
        <f t="shared" ref="AI414" si="357">AI413-AH414</f>
        <v>16.8</v>
      </c>
      <c r="AJ414" s="223"/>
      <c r="AK414" s="68">
        <f t="shared" si="355"/>
        <v>0</v>
      </c>
      <c r="AL414" s="68">
        <f t="shared" si="356"/>
        <v>0</v>
      </c>
      <c r="AM414" s="68">
        <f t="shared" ref="AM414" si="358">($AM413*((AK414+AL414))/100)</f>
        <v>0</v>
      </c>
      <c r="AN414" s="68">
        <f t="shared" ref="AN414" si="359">AN413-AM414</f>
        <v>100</v>
      </c>
      <c r="AO414" s="224"/>
      <c r="AP414" s="225"/>
      <c r="AQ414" s="225"/>
      <c r="AR414" s="222"/>
      <c r="AS414" s="217"/>
      <c r="AT414" s="217"/>
      <c r="AU414" s="268"/>
      <c r="AV414" s="225"/>
    </row>
    <row r="415" spans="2:48" ht="165.75" customHeight="1" x14ac:dyDescent="0.35">
      <c r="B415" s="438">
        <v>160</v>
      </c>
      <c r="C415" s="225" t="s">
        <v>1486</v>
      </c>
      <c r="D415" s="225" t="s">
        <v>1487</v>
      </c>
      <c r="E415" s="225" t="s">
        <v>1512</v>
      </c>
      <c r="F415" s="225"/>
      <c r="G415" s="225"/>
      <c r="H415" s="225"/>
      <c r="I415" s="225" t="s">
        <v>1513</v>
      </c>
      <c r="J415" s="225" t="s">
        <v>1514</v>
      </c>
      <c r="K415" s="225" t="s">
        <v>1515</v>
      </c>
      <c r="L415" s="225" t="s">
        <v>1516</v>
      </c>
      <c r="M415" s="287" t="s">
        <v>1517</v>
      </c>
      <c r="N415" s="225" t="s">
        <v>89</v>
      </c>
      <c r="O415" s="225" t="s">
        <v>1491</v>
      </c>
      <c r="P415" s="225" t="s">
        <v>90</v>
      </c>
      <c r="Q415" s="225" t="s">
        <v>91</v>
      </c>
      <c r="R415" s="225">
        <v>6488</v>
      </c>
      <c r="S415" s="225" t="s">
        <v>366</v>
      </c>
      <c r="T415" s="225">
        <v>100</v>
      </c>
      <c r="U415" s="225" t="s">
        <v>134</v>
      </c>
      <c r="V415" s="225">
        <v>100</v>
      </c>
      <c r="W415" s="224" t="s">
        <v>135</v>
      </c>
      <c r="X415" s="74" t="s">
        <v>1518</v>
      </c>
      <c r="Y415" s="70" t="s">
        <v>185</v>
      </c>
      <c r="Z415" s="70" t="s">
        <v>94</v>
      </c>
      <c r="AA415" s="70" t="s">
        <v>73</v>
      </c>
      <c r="AB415" s="70" t="s">
        <v>74</v>
      </c>
      <c r="AC415" s="70" t="s">
        <v>75</v>
      </c>
      <c r="AD415" s="70" t="s">
        <v>76</v>
      </c>
      <c r="AE415" s="223">
        <f>AI416</f>
        <v>49</v>
      </c>
      <c r="AF415" s="68">
        <f t="shared" si="352"/>
        <v>15</v>
      </c>
      <c r="AG415" s="68">
        <f t="shared" si="353"/>
        <v>15</v>
      </c>
      <c r="AH415" s="68">
        <v>30</v>
      </c>
      <c r="AI415" s="68">
        <f t="shared" ref="AI415" si="360">T415-AH415</f>
        <v>70</v>
      </c>
      <c r="AJ415" s="223">
        <f>AN416</f>
        <v>100</v>
      </c>
      <c r="AK415" s="68">
        <f t="shared" si="355"/>
        <v>0</v>
      </c>
      <c r="AL415" s="68">
        <f t="shared" si="356"/>
        <v>0</v>
      </c>
      <c r="AM415" s="68">
        <v>0</v>
      </c>
      <c r="AN415" s="68">
        <f>V415-AM415</f>
        <v>100</v>
      </c>
      <c r="AO415" s="224" t="s">
        <v>135</v>
      </c>
      <c r="AP415" s="225" t="s">
        <v>1519</v>
      </c>
      <c r="AQ415" s="225" t="s">
        <v>1500</v>
      </c>
      <c r="AR415" s="222" t="s">
        <v>1520</v>
      </c>
      <c r="AS415" s="270">
        <v>46023</v>
      </c>
      <c r="AT415" s="270">
        <v>46387</v>
      </c>
      <c r="AU415" s="323" t="s">
        <v>81</v>
      </c>
      <c r="AV415" s="225" t="s">
        <v>1521</v>
      </c>
    </row>
    <row r="416" spans="2:48" ht="165.75" customHeight="1" x14ac:dyDescent="0.35">
      <c r="B416" s="438"/>
      <c r="C416" s="225"/>
      <c r="D416" s="225"/>
      <c r="E416" s="225"/>
      <c r="F416" s="225"/>
      <c r="G416" s="225"/>
      <c r="H416" s="225"/>
      <c r="I416" s="225"/>
      <c r="J416" s="225"/>
      <c r="K416" s="225"/>
      <c r="L416" s="225"/>
      <c r="M416" s="287"/>
      <c r="N416" s="225"/>
      <c r="O416" s="225"/>
      <c r="P416" s="225"/>
      <c r="Q416" s="225"/>
      <c r="R416" s="225"/>
      <c r="S416" s="225"/>
      <c r="T416" s="225"/>
      <c r="U416" s="225"/>
      <c r="V416" s="225"/>
      <c r="W416" s="224"/>
      <c r="X416" s="74" t="s">
        <v>1522</v>
      </c>
      <c r="Y416" s="70" t="s">
        <v>185</v>
      </c>
      <c r="Z416" s="70" t="s">
        <v>94</v>
      </c>
      <c r="AA416" s="70" t="s">
        <v>73</v>
      </c>
      <c r="AB416" s="70" t="s">
        <v>74</v>
      </c>
      <c r="AC416" s="70" t="s">
        <v>75</v>
      </c>
      <c r="AD416" s="70" t="s">
        <v>76</v>
      </c>
      <c r="AE416" s="223"/>
      <c r="AF416" s="68">
        <f t="shared" si="352"/>
        <v>15</v>
      </c>
      <c r="AG416" s="68">
        <f t="shared" si="353"/>
        <v>15</v>
      </c>
      <c r="AH416" s="68">
        <v>21</v>
      </c>
      <c r="AI416" s="68">
        <f t="shared" ref="AI416" si="361">AI415-AH416</f>
        <v>49</v>
      </c>
      <c r="AJ416" s="223"/>
      <c r="AK416" s="68">
        <f t="shared" si="355"/>
        <v>0</v>
      </c>
      <c r="AL416" s="68">
        <f t="shared" si="356"/>
        <v>0</v>
      </c>
      <c r="AM416" s="68">
        <f t="shared" ref="AM416" si="362">($AM415*((AK416+AL416))/100)</f>
        <v>0</v>
      </c>
      <c r="AN416" s="68">
        <f t="shared" ref="AN416" si="363">AN415-AM416</f>
        <v>100</v>
      </c>
      <c r="AO416" s="224"/>
      <c r="AP416" s="225"/>
      <c r="AQ416" s="225"/>
      <c r="AR416" s="222"/>
      <c r="AS416" s="217"/>
      <c r="AT416" s="217"/>
      <c r="AU416" s="323"/>
      <c r="AV416" s="225"/>
    </row>
    <row r="417" spans="2:48" ht="144.75" customHeight="1" x14ac:dyDescent="0.35">
      <c r="B417" s="438">
        <v>161</v>
      </c>
      <c r="C417" s="217" t="s">
        <v>1523</v>
      </c>
      <c r="D417" s="244" t="s">
        <v>1487</v>
      </c>
      <c r="E417" s="244" t="s">
        <v>1512</v>
      </c>
      <c r="F417" s="217" t="s">
        <v>109</v>
      </c>
      <c r="G417" s="225" t="s">
        <v>1524</v>
      </c>
      <c r="H417" s="225" t="s">
        <v>1525</v>
      </c>
      <c r="I417" s="232"/>
      <c r="J417" s="232"/>
      <c r="K417" s="232"/>
      <c r="L417" s="232"/>
      <c r="M417" s="293" t="str">
        <f>IF(G417&lt;&gt;"",CONCATENATE(F417," ",G417,"",H417),CONCATENATE(I417," ",J417," ",K417," ",L417))</f>
        <v>Posibilidad de pérdida reputacional por la inoportunidad en la entrega de cartas de indemnización administrativadebido a cartas con errores en liquidación, de trámite y de fondo, personas ubicadas en otros departamentos, fallecidos sin actualización de registro de defunción o situaciones de orden público que impiden el desplazamiento.</v>
      </c>
      <c r="N417" s="232" t="s">
        <v>64</v>
      </c>
      <c r="O417" s="217" t="s">
        <v>532</v>
      </c>
      <c r="P417" s="217" t="s">
        <v>65</v>
      </c>
      <c r="Q417" s="217" t="s">
        <v>66</v>
      </c>
      <c r="R417" s="217">
        <v>50</v>
      </c>
      <c r="S417" s="217" t="s">
        <v>68</v>
      </c>
      <c r="T417" s="217">
        <f>IF(S417="Muy alta",100,IF(S417="Alta",80,IF(S417="Media",60,IF(S417="Baja",40,IF(S417="Muy baja",20,IF(S417="Casi Seguro",100,IF(S417="Probable",80,IF(S417="Posible",60,IF(S417="Improbable",40,IF(S417="Rara vez",20,0))))))))))</f>
        <v>60</v>
      </c>
      <c r="U417" s="217" t="s">
        <v>134</v>
      </c>
      <c r="V417" s="217">
        <f>IF(U417="Catastrófico",100,IF(U417="Mayor",80,IF(U417="Moderado",60,IF(U417="Menor",40,IF(U417="Leve",20,0)))))</f>
        <v>100</v>
      </c>
      <c r="W417" s="217" t="s">
        <v>135</v>
      </c>
      <c r="X417" s="97" t="s">
        <v>1526</v>
      </c>
      <c r="Y417" s="99" t="str">
        <f>IF(OR(Z417="Preventivo",Z417="Detectivo"),"Probabilidad",IF(Z417="Correctivo","Impacto"," "))</f>
        <v>Probabilidad</v>
      </c>
      <c r="Z417" s="99" t="s">
        <v>72</v>
      </c>
      <c r="AA417" s="99" t="s">
        <v>73</v>
      </c>
      <c r="AB417" s="99" t="s">
        <v>74</v>
      </c>
      <c r="AC417" s="99" t="s">
        <v>75</v>
      </c>
      <c r="AD417" s="99" t="s">
        <v>76</v>
      </c>
      <c r="AE417" s="226">
        <f>AI419</f>
        <v>12</v>
      </c>
      <c r="AF417" s="99">
        <f>IF(Z417="Preventivo",25,IF(Z417="Detectivo",15,0))</f>
        <v>25</v>
      </c>
      <c r="AG417" s="99">
        <f>IF(Z417="Correctivo",0,IF(AA417="Automatizado",25,IF(AA417="Manual",15,0)))</f>
        <v>15</v>
      </c>
      <c r="AH417" s="99">
        <f>($T$9*((AF417+AG417))/100)</f>
        <v>24</v>
      </c>
      <c r="AI417" s="99">
        <f>T417-AH417</f>
        <v>36</v>
      </c>
      <c r="AJ417" s="226">
        <f>AN419</f>
        <v>24</v>
      </c>
      <c r="AK417" s="99">
        <f t="shared" ref="AK417:AK428" si="364">IF(Z417="Preventivo",25,IF(Z417="Detectivo",15,IF(Z417="Correctivo",10,0)))</f>
        <v>25</v>
      </c>
      <c r="AL417" s="99">
        <f t="shared" ref="AL417:AL428" si="365">IF(AA417="Automatizado",25,IF(AA417="Manual",15,0))</f>
        <v>15</v>
      </c>
      <c r="AM417" s="99">
        <f>($V$9*((AK417+AL417))/100)</f>
        <v>32</v>
      </c>
      <c r="AN417" s="99">
        <f>V417-AM417</f>
        <v>68</v>
      </c>
      <c r="AO417" s="217" t="s">
        <v>163</v>
      </c>
      <c r="AP417" s="217" t="s">
        <v>166</v>
      </c>
      <c r="AQ417" s="225" t="s">
        <v>1527</v>
      </c>
      <c r="AR417" s="227" t="s">
        <v>174</v>
      </c>
      <c r="AS417" s="270"/>
      <c r="AT417" s="270"/>
      <c r="AU417" s="217"/>
      <c r="AV417" s="295"/>
    </row>
    <row r="418" spans="2:48" ht="187.5" customHeight="1" x14ac:dyDescent="0.35">
      <c r="B418" s="438"/>
      <c r="C418" s="217"/>
      <c r="D418" s="244"/>
      <c r="E418" s="244"/>
      <c r="F418" s="217"/>
      <c r="G418" s="225"/>
      <c r="H418" s="225"/>
      <c r="I418" s="232"/>
      <c r="J418" s="232"/>
      <c r="K418" s="232"/>
      <c r="L418" s="232"/>
      <c r="M418" s="293"/>
      <c r="N418" s="232"/>
      <c r="O418" s="217"/>
      <c r="P418" s="217"/>
      <c r="Q418" s="217"/>
      <c r="R418" s="217"/>
      <c r="S418" s="217"/>
      <c r="T418" s="217"/>
      <c r="U418" s="217"/>
      <c r="V418" s="217"/>
      <c r="W418" s="217"/>
      <c r="X418" s="97" t="s">
        <v>1528</v>
      </c>
      <c r="Y418" s="99" t="str">
        <f t="shared" ref="Y418:Y428" si="366">IF(OR(Z418="Preventivo",Z418="Detectivo"),"Probabilidad",IF(Z418="Correctivo","Impacto"," "))</f>
        <v>Probabilidad</v>
      </c>
      <c r="Z418" s="99" t="s">
        <v>94</v>
      </c>
      <c r="AA418" s="99" t="s">
        <v>73</v>
      </c>
      <c r="AB418" s="99" t="s">
        <v>74</v>
      </c>
      <c r="AC418" s="99" t="s">
        <v>75</v>
      </c>
      <c r="AD418" s="99" t="s">
        <v>76</v>
      </c>
      <c r="AE418" s="226"/>
      <c r="AF418" s="99">
        <f t="shared" ref="AF418" si="367">IF(Z418="Preventivo",25,IF(Z418="Detectivo",15,0))</f>
        <v>15</v>
      </c>
      <c r="AG418" s="99">
        <f t="shared" ref="AG418:AG419" si="368">IF(Z418="Correctivo",0,IF(AA418="Automatizado",25,IF(AA418="Manual",15,0)))</f>
        <v>15</v>
      </c>
      <c r="AH418" s="99">
        <f t="shared" ref="AH418:AH419" si="369">($T$9*((AF418+AG418))/100)</f>
        <v>18</v>
      </c>
      <c r="AI418" s="99">
        <f>AI417-AH418</f>
        <v>18</v>
      </c>
      <c r="AJ418" s="226"/>
      <c r="AK418" s="99">
        <f t="shared" si="364"/>
        <v>15</v>
      </c>
      <c r="AL418" s="99">
        <f t="shared" si="365"/>
        <v>15</v>
      </c>
      <c r="AM418" s="99">
        <f t="shared" ref="AM418:AM419" si="370">($V$9*((AK418+AL418))/100)</f>
        <v>24</v>
      </c>
      <c r="AN418" s="99">
        <f>AN417-AM418</f>
        <v>44</v>
      </c>
      <c r="AO418" s="217"/>
      <c r="AP418" s="217"/>
      <c r="AQ418" s="225"/>
      <c r="AR418" s="227"/>
      <c r="AS418" s="217"/>
      <c r="AT418" s="217"/>
      <c r="AU418" s="217"/>
      <c r="AV418" s="295"/>
    </row>
    <row r="419" spans="2:48" ht="234" customHeight="1" x14ac:dyDescent="0.35">
      <c r="B419" s="438"/>
      <c r="C419" s="217"/>
      <c r="D419" s="244"/>
      <c r="E419" s="244"/>
      <c r="F419" s="217"/>
      <c r="G419" s="225"/>
      <c r="H419" s="225"/>
      <c r="I419" s="232"/>
      <c r="J419" s="232"/>
      <c r="K419" s="232"/>
      <c r="L419" s="232"/>
      <c r="M419" s="293"/>
      <c r="N419" s="232"/>
      <c r="O419" s="217"/>
      <c r="P419" s="217"/>
      <c r="Q419" s="217"/>
      <c r="R419" s="217"/>
      <c r="S419" s="217"/>
      <c r="T419" s="217"/>
      <c r="U419" s="217"/>
      <c r="V419" s="217"/>
      <c r="W419" s="217"/>
      <c r="X419" s="97" t="s">
        <v>1529</v>
      </c>
      <c r="Y419" s="99" t="str">
        <f t="shared" si="366"/>
        <v>Impacto</v>
      </c>
      <c r="Z419" s="99" t="s">
        <v>84</v>
      </c>
      <c r="AA419" s="99" t="s">
        <v>73</v>
      </c>
      <c r="AB419" s="99" t="s">
        <v>74</v>
      </c>
      <c r="AC419" s="99" t="s">
        <v>75</v>
      </c>
      <c r="AD419" s="99" t="s">
        <v>76</v>
      </c>
      <c r="AE419" s="226"/>
      <c r="AF419" s="99">
        <f>IF(Z419="Preventivo",25,IF(Z419="Detectivo",15,IF(Z419="Correctivo",10,0)))</f>
        <v>10</v>
      </c>
      <c r="AG419" s="99">
        <f t="shared" si="368"/>
        <v>0</v>
      </c>
      <c r="AH419" s="99">
        <f t="shared" si="369"/>
        <v>6</v>
      </c>
      <c r="AI419" s="99">
        <f>AI418-AH419</f>
        <v>12</v>
      </c>
      <c r="AJ419" s="226"/>
      <c r="AK419" s="99">
        <f t="shared" si="364"/>
        <v>10</v>
      </c>
      <c r="AL419" s="99">
        <f t="shared" si="365"/>
        <v>15</v>
      </c>
      <c r="AM419" s="99">
        <f t="shared" si="370"/>
        <v>20</v>
      </c>
      <c r="AN419" s="99">
        <f>AN418-AM419</f>
        <v>24</v>
      </c>
      <c r="AO419" s="217"/>
      <c r="AP419" s="217"/>
      <c r="AQ419" s="225"/>
      <c r="AR419" s="227"/>
      <c r="AS419" s="217"/>
      <c r="AT419" s="217"/>
      <c r="AU419" s="217"/>
      <c r="AV419" s="295"/>
    </row>
    <row r="420" spans="2:48" ht="138" customHeight="1" x14ac:dyDescent="0.35">
      <c r="B420" s="438">
        <v>162</v>
      </c>
      <c r="C420" s="217" t="s">
        <v>1523</v>
      </c>
      <c r="D420" s="225" t="s">
        <v>1451</v>
      </c>
      <c r="E420" s="225" t="s">
        <v>1530</v>
      </c>
      <c r="F420" s="217" t="s">
        <v>109</v>
      </c>
      <c r="G420" s="225" t="s">
        <v>1531</v>
      </c>
      <c r="H420" s="225" t="s">
        <v>1532</v>
      </c>
      <c r="I420" s="232"/>
      <c r="J420" s="232"/>
      <c r="K420" s="232"/>
      <c r="L420" s="232"/>
      <c r="M420" s="293" t="str">
        <f>IF(G420&lt;&gt;"",CONCATENATE(F420," ",G420,"",H420),CONCATENATE(I420," ",J420," ",K420," ",L420))</f>
        <v xml:space="preserve">Posibilidad de pérdida reputacional ante la insatisfacción de las victimas, entes territoriales y organismos de control,  por la no realización de las jornadas de atención y orientacióndebido a deficiencias en la disponibilidad del servicio de red y la intermitencia en el funcionamiento de la herramientas de consulta y gestión como SGV, VIVANTO, ORFEO, SIRAV, e INDEMNIZA
</v>
      </c>
      <c r="N420" s="232" t="s">
        <v>64</v>
      </c>
      <c r="O420" s="217" t="s">
        <v>532</v>
      </c>
      <c r="P420" s="217" t="s">
        <v>65</v>
      </c>
      <c r="Q420" s="217" t="s">
        <v>211</v>
      </c>
      <c r="R420" s="217">
        <v>60</v>
      </c>
      <c r="S420" s="217" t="s">
        <v>68</v>
      </c>
      <c r="T420" s="217">
        <f t="shared" ref="T420" si="371">IF(S420="Muy alta",100,IF(S420="Alta",80,IF(S420="Media",60,IF(S420="Baja",40,IF(S420="Muy baja",20,IF(S420="Casi Seguro",100,IF(S420="Probable",80,IF(S420="Posible",60,IF(S420="Improbable",40,IF(S420="Rara vez",20,0))))))))))</f>
        <v>60</v>
      </c>
      <c r="U420" s="217" t="s">
        <v>69</v>
      </c>
      <c r="V420" s="217">
        <f t="shared" ref="V420" si="372">IF(U420="Catastrófico",100,IF(U420="Mayor",80,IF(U420="Moderado",60,IF(U420="Menor",40,IF(U420="Leve",20,0)))))</f>
        <v>80</v>
      </c>
      <c r="W420" s="217" t="s">
        <v>77</v>
      </c>
      <c r="X420" s="97" t="s">
        <v>1533</v>
      </c>
      <c r="Y420" s="99" t="str">
        <f t="shared" si="366"/>
        <v>Probabilidad</v>
      </c>
      <c r="Z420" s="99" t="s">
        <v>72</v>
      </c>
      <c r="AA420" s="99" t="s">
        <v>73</v>
      </c>
      <c r="AB420" s="99" t="s">
        <v>74</v>
      </c>
      <c r="AC420" s="99" t="s">
        <v>75</v>
      </c>
      <c r="AD420" s="99" t="s">
        <v>76</v>
      </c>
      <c r="AE420" s="226">
        <f>AI422</f>
        <v>60</v>
      </c>
      <c r="AF420" s="99">
        <f>IF(Z420="Preventivo",25,IF(Z420="Detectivo",15,IF(Z420="Correctivo",10,0)))</f>
        <v>25</v>
      </c>
      <c r="AG420" s="99">
        <f>IF(AA420="Automatizado",25,IF(AA420="Manual",15,))</f>
        <v>15</v>
      </c>
      <c r="AH420" s="99">
        <f>($T$12*((AF420+AG420))/100)</f>
        <v>0</v>
      </c>
      <c r="AI420" s="99">
        <f>T420-AH420</f>
        <v>60</v>
      </c>
      <c r="AJ420" s="226">
        <f>AN422</f>
        <v>80</v>
      </c>
      <c r="AK420" s="99">
        <f t="shared" si="364"/>
        <v>25</v>
      </c>
      <c r="AL420" s="99">
        <f t="shared" si="365"/>
        <v>15</v>
      </c>
      <c r="AM420" s="99">
        <f>($V$12*((AK420+AL420))/100)</f>
        <v>0</v>
      </c>
      <c r="AN420" s="99">
        <f>V420-AM420</f>
        <v>80</v>
      </c>
      <c r="AO420" s="217" t="s">
        <v>163</v>
      </c>
      <c r="AP420" s="217" t="s">
        <v>166</v>
      </c>
      <c r="AQ420" s="225" t="s">
        <v>1527</v>
      </c>
      <c r="AR420" s="227" t="s">
        <v>174</v>
      </c>
      <c r="AS420" s="255"/>
      <c r="AT420" s="255"/>
      <c r="AU420" s="255"/>
      <c r="AV420" s="255"/>
    </row>
    <row r="421" spans="2:48" s="194" customFormat="1" ht="126" customHeight="1" x14ac:dyDescent="0.35">
      <c r="B421" s="438"/>
      <c r="C421" s="217"/>
      <c r="D421" s="225"/>
      <c r="E421" s="225"/>
      <c r="F421" s="217"/>
      <c r="G421" s="225"/>
      <c r="H421" s="225"/>
      <c r="I421" s="232"/>
      <c r="J421" s="232"/>
      <c r="K421" s="232"/>
      <c r="L421" s="232"/>
      <c r="M421" s="293"/>
      <c r="N421" s="232"/>
      <c r="O421" s="217"/>
      <c r="P421" s="217"/>
      <c r="Q421" s="217"/>
      <c r="R421" s="217"/>
      <c r="S421" s="217"/>
      <c r="T421" s="217"/>
      <c r="U421" s="217"/>
      <c r="V421" s="217"/>
      <c r="W421" s="217"/>
      <c r="X421" s="97" t="s">
        <v>1534</v>
      </c>
      <c r="Y421" s="99" t="str">
        <f t="shared" si="366"/>
        <v>Probabilidad</v>
      </c>
      <c r="Z421" s="99" t="s">
        <v>72</v>
      </c>
      <c r="AA421" s="99" t="s">
        <v>73</v>
      </c>
      <c r="AB421" s="99" t="s">
        <v>74</v>
      </c>
      <c r="AC421" s="99" t="s">
        <v>75</v>
      </c>
      <c r="AD421" s="99" t="s">
        <v>76</v>
      </c>
      <c r="AE421" s="226"/>
      <c r="AF421" s="99">
        <f t="shared" ref="AF421:AF422" si="373">IF(Z421="Preventivo",25,IF(Z421="Detectivo",15,IF(Z421="Correctivo",10,0)))</f>
        <v>25</v>
      </c>
      <c r="AG421" s="99">
        <f t="shared" ref="AG421:AG422" si="374">IF(AA421="Automatizado",25,IF(AA421="Manual",15,))</f>
        <v>15</v>
      </c>
      <c r="AH421" s="99">
        <f>($T$12*((AF421+AG421))/100)</f>
        <v>0</v>
      </c>
      <c r="AI421" s="99">
        <f>AI420-AH421</f>
        <v>60</v>
      </c>
      <c r="AJ421" s="226"/>
      <c r="AK421" s="99">
        <f t="shared" si="364"/>
        <v>25</v>
      </c>
      <c r="AL421" s="99">
        <f t="shared" si="365"/>
        <v>15</v>
      </c>
      <c r="AM421" s="99">
        <f t="shared" ref="AM421:AM422" si="375">($V$12*((AK421+AL421))/100)</f>
        <v>0</v>
      </c>
      <c r="AN421" s="99">
        <f>AN420-AM421</f>
        <v>80</v>
      </c>
      <c r="AO421" s="217"/>
      <c r="AP421" s="217"/>
      <c r="AQ421" s="225"/>
      <c r="AR421" s="227"/>
      <c r="AS421" s="256"/>
      <c r="AT421" s="256"/>
      <c r="AU421" s="256"/>
      <c r="AV421" s="256"/>
    </row>
    <row r="422" spans="2:48" ht="186.75" customHeight="1" x14ac:dyDescent="0.35">
      <c r="B422" s="438"/>
      <c r="C422" s="217"/>
      <c r="D422" s="225"/>
      <c r="E422" s="225"/>
      <c r="F422" s="217"/>
      <c r="G422" s="225"/>
      <c r="H422" s="225"/>
      <c r="I422" s="232"/>
      <c r="J422" s="232"/>
      <c r="K422" s="232"/>
      <c r="L422" s="232"/>
      <c r="M422" s="293"/>
      <c r="N422" s="232"/>
      <c r="O422" s="217"/>
      <c r="P422" s="217"/>
      <c r="Q422" s="217"/>
      <c r="R422" s="217"/>
      <c r="S422" s="217"/>
      <c r="T422" s="217"/>
      <c r="U422" s="217"/>
      <c r="V422" s="217"/>
      <c r="W422" s="217"/>
      <c r="X422" s="97"/>
      <c r="Y422" s="99" t="str">
        <f t="shared" si="366"/>
        <v xml:space="preserve"> </v>
      </c>
      <c r="Z422" s="99"/>
      <c r="AA422" s="99"/>
      <c r="AB422" s="99"/>
      <c r="AC422" s="99"/>
      <c r="AD422" s="99"/>
      <c r="AE422" s="226"/>
      <c r="AF422" s="99">
        <f t="shared" si="373"/>
        <v>0</v>
      </c>
      <c r="AG422" s="99">
        <f t="shared" si="374"/>
        <v>0</v>
      </c>
      <c r="AH422" s="99">
        <f>($T$12*((AF422+AG422))/100)</f>
        <v>0</v>
      </c>
      <c r="AI422" s="99">
        <f>AI421-AH422</f>
        <v>60</v>
      </c>
      <c r="AJ422" s="226"/>
      <c r="AK422" s="99">
        <f t="shared" si="364"/>
        <v>0</v>
      </c>
      <c r="AL422" s="99">
        <f t="shared" si="365"/>
        <v>0</v>
      </c>
      <c r="AM422" s="99">
        <f t="shared" si="375"/>
        <v>0</v>
      </c>
      <c r="AN422" s="99">
        <f>AN421-AM422</f>
        <v>80</v>
      </c>
      <c r="AO422" s="217"/>
      <c r="AP422" s="217"/>
      <c r="AQ422" s="225"/>
      <c r="AR422" s="227"/>
      <c r="AS422" s="257"/>
      <c r="AT422" s="257"/>
      <c r="AU422" s="257"/>
      <c r="AV422" s="257"/>
    </row>
    <row r="423" spans="2:48" ht="126.75" customHeight="1" x14ac:dyDescent="0.35">
      <c r="B423" s="438">
        <v>163</v>
      </c>
      <c r="C423" s="217" t="s">
        <v>1523</v>
      </c>
      <c r="D423" s="217" t="s">
        <v>1535</v>
      </c>
      <c r="E423" s="217" t="s">
        <v>1536</v>
      </c>
      <c r="F423" s="217" t="s">
        <v>109</v>
      </c>
      <c r="G423" s="232" t="s">
        <v>1537</v>
      </c>
      <c r="H423" s="232" t="s">
        <v>1538</v>
      </c>
      <c r="I423" s="232"/>
      <c r="J423" s="232"/>
      <c r="K423" s="232"/>
      <c r="L423" s="232"/>
      <c r="M423" s="293" t="str">
        <f>IF(G423&lt;&gt;"",CONCATENATE(F423," ",G423,"",H423),CONCATENATE(I423," ",J423," ",K423," ",L423))</f>
        <v>Posibilidad de pérdida reputacional ante las victimas, entes territoriales y mesas de participación efectiva de victimas, por no brindar la asistencia técnica programada de manera oportuna o insatisfacción en la realización de la misma,  en los CRAV y PAVdebido a constante intermitencia en operadores de internet en los dos departamentos, directriz de austeridad (reducción de personal), falta de aprobación de viáticos y  frecuencia en las diferentes rutas en municipios lejanos y de difícil acceso, condiciones de orden público, limitando la prestación del servicio.</v>
      </c>
      <c r="N423" s="232" t="s">
        <v>64</v>
      </c>
      <c r="O423" s="217" t="s">
        <v>532</v>
      </c>
      <c r="P423" s="217" t="s">
        <v>65</v>
      </c>
      <c r="Q423" s="217" t="s">
        <v>211</v>
      </c>
      <c r="R423" s="217">
        <v>141000</v>
      </c>
      <c r="S423" s="217" t="s">
        <v>376</v>
      </c>
      <c r="T423" s="217">
        <f t="shared" ref="T423" si="376">IF(S423="Muy alta",100,IF(S423="Alta",80,IF(S423="Media",60,IF(S423="Baja",40,IF(S423="Muy baja",20,IF(S423="Casi Seguro",100,IF(S423="Probable",80,IF(S423="Posible",60,IF(S423="Improbable",40,IF(S423="Rara vez",20,0))))))))))</f>
        <v>100</v>
      </c>
      <c r="U423" s="217" t="s">
        <v>69</v>
      </c>
      <c r="V423" s="217">
        <f t="shared" ref="V423" si="377">IF(U423="Catastrófico",100,IF(U423="Mayor",80,IF(U423="Moderado",60,IF(U423="Menor",40,IF(U423="Leve",20,0)))))</f>
        <v>80</v>
      </c>
      <c r="W423" s="217" t="s">
        <v>70</v>
      </c>
      <c r="X423" s="97" t="s">
        <v>1539</v>
      </c>
      <c r="Y423" s="99" t="str">
        <f t="shared" si="366"/>
        <v>Impacto</v>
      </c>
      <c r="Z423" s="99" t="s">
        <v>84</v>
      </c>
      <c r="AA423" s="99" t="s">
        <v>73</v>
      </c>
      <c r="AB423" s="99" t="s">
        <v>74</v>
      </c>
      <c r="AC423" s="99" t="s">
        <v>75</v>
      </c>
      <c r="AD423" s="99" t="s">
        <v>76</v>
      </c>
      <c r="AE423" s="226">
        <f>AI425</f>
        <v>100</v>
      </c>
      <c r="AF423" s="99">
        <f>IF(Z423="Preventivo",25,IF(Z423="Detectivo",15,IF(Z423="Correctivo",10,0)))</f>
        <v>10</v>
      </c>
      <c r="AG423" s="99">
        <f>IF(AA423="Automatizado",25,IF(AA423="Manual",15,))</f>
        <v>15</v>
      </c>
      <c r="AH423" s="99">
        <f>($T$15*((AF423+AG423))/100)</f>
        <v>0</v>
      </c>
      <c r="AI423" s="99">
        <f>T423-AH423</f>
        <v>100</v>
      </c>
      <c r="AJ423" s="226">
        <f>AN425</f>
        <v>80</v>
      </c>
      <c r="AK423" s="99">
        <f t="shared" si="364"/>
        <v>10</v>
      </c>
      <c r="AL423" s="99">
        <f t="shared" si="365"/>
        <v>15</v>
      </c>
      <c r="AM423" s="99">
        <f>($V$15*((AK423+AL423))/100)</f>
        <v>0</v>
      </c>
      <c r="AN423" s="99">
        <f>V423-AM423</f>
        <v>80</v>
      </c>
      <c r="AO423" s="217" t="s">
        <v>77</v>
      </c>
      <c r="AP423" s="217" t="s">
        <v>78</v>
      </c>
      <c r="AQ423" s="217" t="s">
        <v>79</v>
      </c>
      <c r="AR423" s="227" t="s">
        <v>1540</v>
      </c>
      <c r="AS423" s="270">
        <v>46023</v>
      </c>
      <c r="AT423" s="270">
        <v>46387</v>
      </c>
      <c r="AU423" s="217" t="s">
        <v>81</v>
      </c>
      <c r="AV423" s="217" t="s">
        <v>1541</v>
      </c>
    </row>
    <row r="424" spans="2:48" ht="102.75" customHeight="1" x14ac:dyDescent="0.35">
      <c r="B424" s="438"/>
      <c r="C424" s="217"/>
      <c r="D424" s="217"/>
      <c r="E424" s="217"/>
      <c r="F424" s="217"/>
      <c r="G424" s="232"/>
      <c r="H424" s="232"/>
      <c r="I424" s="232"/>
      <c r="J424" s="232"/>
      <c r="K424" s="232"/>
      <c r="L424" s="232"/>
      <c r="M424" s="293"/>
      <c r="N424" s="232"/>
      <c r="O424" s="217"/>
      <c r="P424" s="217"/>
      <c r="Q424" s="217"/>
      <c r="R424" s="217"/>
      <c r="S424" s="217"/>
      <c r="T424" s="217"/>
      <c r="U424" s="217"/>
      <c r="V424" s="217"/>
      <c r="W424" s="217"/>
      <c r="X424" s="97" t="s">
        <v>1542</v>
      </c>
      <c r="Y424" s="99" t="str">
        <f t="shared" si="366"/>
        <v>Probabilidad</v>
      </c>
      <c r="Z424" s="99" t="s">
        <v>72</v>
      </c>
      <c r="AA424" s="99" t="s">
        <v>73</v>
      </c>
      <c r="AB424" s="99" t="s">
        <v>74</v>
      </c>
      <c r="AC424" s="99" t="s">
        <v>75</v>
      </c>
      <c r="AD424" s="99" t="s">
        <v>76</v>
      </c>
      <c r="AE424" s="226"/>
      <c r="AF424" s="99">
        <f t="shared" ref="AF424:AF428" si="378">IF(Z424="Preventivo",25,IF(Z424="Detectivo",15,IF(Z424="Correctivo",10,0)))</f>
        <v>25</v>
      </c>
      <c r="AG424" s="99">
        <f>IF(AA424="Automatizado",25,IF(AA424="Manual",15,))</f>
        <v>15</v>
      </c>
      <c r="AH424" s="99">
        <f t="shared" ref="AH424:AH425" si="379">($T$15*((AF424+AG424))/100)</f>
        <v>0</v>
      </c>
      <c r="AI424" s="99">
        <f>AI423-AH424</f>
        <v>100</v>
      </c>
      <c r="AJ424" s="226"/>
      <c r="AK424" s="99">
        <f t="shared" si="364"/>
        <v>25</v>
      </c>
      <c r="AL424" s="99">
        <f t="shared" si="365"/>
        <v>15</v>
      </c>
      <c r="AM424" s="99">
        <f t="shared" ref="AM424:AM425" si="380">($V$15*((AK424+AL424))/100)</f>
        <v>0</v>
      </c>
      <c r="AN424" s="99">
        <f>AN423-AM424</f>
        <v>80</v>
      </c>
      <c r="AO424" s="217"/>
      <c r="AP424" s="217"/>
      <c r="AQ424" s="217"/>
      <c r="AR424" s="227"/>
      <c r="AS424" s="217"/>
      <c r="AT424" s="217"/>
      <c r="AU424" s="217"/>
      <c r="AV424" s="217"/>
    </row>
    <row r="425" spans="2:48" ht="5.25" customHeight="1" x14ac:dyDescent="0.35">
      <c r="B425" s="438"/>
      <c r="C425" s="217"/>
      <c r="D425" s="217"/>
      <c r="E425" s="217"/>
      <c r="F425" s="217"/>
      <c r="G425" s="232"/>
      <c r="H425" s="232"/>
      <c r="I425" s="232"/>
      <c r="J425" s="232"/>
      <c r="K425" s="232"/>
      <c r="L425" s="232"/>
      <c r="M425" s="293"/>
      <c r="N425" s="232"/>
      <c r="O425" s="217"/>
      <c r="P425" s="217"/>
      <c r="Q425" s="217"/>
      <c r="R425" s="217"/>
      <c r="S425" s="217"/>
      <c r="T425" s="217"/>
      <c r="U425" s="217"/>
      <c r="V425" s="217"/>
      <c r="W425" s="217"/>
      <c r="X425" s="97"/>
      <c r="Y425" s="99" t="str">
        <f t="shared" si="366"/>
        <v xml:space="preserve"> </v>
      </c>
      <c r="Z425" s="99"/>
      <c r="AA425" s="99"/>
      <c r="AB425" s="99"/>
      <c r="AC425" s="99"/>
      <c r="AD425" s="99"/>
      <c r="AE425" s="226"/>
      <c r="AF425" s="99">
        <f t="shared" si="378"/>
        <v>0</v>
      </c>
      <c r="AG425" s="99">
        <f t="shared" ref="AG425:AG428" si="381">IF(AA425="Automatizado",25,IF(AA425="Manual",15,))</f>
        <v>0</v>
      </c>
      <c r="AH425" s="99">
        <f t="shared" si="379"/>
        <v>0</v>
      </c>
      <c r="AI425" s="99">
        <f>AI424-AH425</f>
        <v>100</v>
      </c>
      <c r="AJ425" s="226"/>
      <c r="AK425" s="99">
        <f t="shared" si="364"/>
        <v>0</v>
      </c>
      <c r="AL425" s="99">
        <f t="shared" si="365"/>
        <v>0</v>
      </c>
      <c r="AM425" s="99">
        <f t="shared" si="380"/>
        <v>0</v>
      </c>
      <c r="AN425" s="99">
        <f>AN424-AM425</f>
        <v>80</v>
      </c>
      <c r="AO425" s="217"/>
      <c r="AP425" s="217"/>
      <c r="AQ425" s="217"/>
      <c r="AR425" s="227"/>
      <c r="AS425" s="217"/>
      <c r="AT425" s="217"/>
      <c r="AU425" s="217"/>
      <c r="AV425" s="217"/>
    </row>
    <row r="426" spans="2:48" ht="228.75" customHeight="1" x14ac:dyDescent="0.35">
      <c r="B426" s="438">
        <v>164</v>
      </c>
      <c r="C426" s="217" t="s">
        <v>1523</v>
      </c>
      <c r="D426" s="217" t="s">
        <v>1348</v>
      </c>
      <c r="E426" s="217" t="s">
        <v>1543</v>
      </c>
      <c r="F426" s="217"/>
      <c r="G426" s="232"/>
      <c r="H426" s="232"/>
      <c r="I426" s="232" t="s">
        <v>1544</v>
      </c>
      <c r="J426" s="232" t="s">
        <v>1545</v>
      </c>
      <c r="K426" s="232" t="s">
        <v>1546</v>
      </c>
      <c r="L426" s="232" t="s">
        <v>1547</v>
      </c>
      <c r="M426" s="293" t="str">
        <f>IF(G426&lt;&gt;"",CONCATENATE(F426," ",G426,"",H426),CONCATENATE(I426," ",J426," ",K426," ",L426))</f>
        <v>Uso indebido por parte de los funcionarios o contratistas de la información y herramientas de consulta de la DT  con el objetivo de obtener algún beneficio propio o beneficiar a un tercero</v>
      </c>
      <c r="N426" s="232" t="s">
        <v>89</v>
      </c>
      <c r="O426" s="217" t="s">
        <v>532</v>
      </c>
      <c r="P426" s="217" t="s">
        <v>90</v>
      </c>
      <c r="Q426" s="217" t="s">
        <v>91</v>
      </c>
      <c r="R426" s="217">
        <v>32200</v>
      </c>
      <c r="S426" s="217" t="s">
        <v>376</v>
      </c>
      <c r="T426" s="217">
        <f t="shared" ref="T426" si="382">IF(S426="Muy alta",100,IF(S426="Alta",80,IF(S426="Media",60,IF(S426="Baja",40,IF(S426="Muy baja",20,IF(S426="Casi Seguro",100,IF(S426="Probable",80,IF(S426="Posible",60,IF(S426="Improbable",40,IF(S426="Rara vez",20,0))))))))))</f>
        <v>100</v>
      </c>
      <c r="U426" s="217" t="s">
        <v>134</v>
      </c>
      <c r="V426" s="217">
        <f t="shared" ref="V426" si="383">IF(U426="Catastrófico",100,IF(U426="Mayor",80,IF(U426="Moderado",60,IF(U426="Menor",40,IF(U426="Leve",20,0)))))</f>
        <v>100</v>
      </c>
      <c r="W426" s="217" t="s">
        <v>135</v>
      </c>
      <c r="X426" s="97" t="s">
        <v>1548</v>
      </c>
      <c r="Y426" s="99" t="str">
        <f t="shared" si="366"/>
        <v>Probabilidad</v>
      </c>
      <c r="Z426" s="99" t="s">
        <v>72</v>
      </c>
      <c r="AA426" s="99" t="s">
        <v>73</v>
      </c>
      <c r="AB426" s="99" t="s">
        <v>74</v>
      </c>
      <c r="AC426" s="99" t="s">
        <v>75</v>
      </c>
      <c r="AD426" s="99" t="s">
        <v>76</v>
      </c>
      <c r="AE426" s="226">
        <f>AI428</f>
        <v>58</v>
      </c>
      <c r="AF426" s="99">
        <f t="shared" si="378"/>
        <v>25</v>
      </c>
      <c r="AG426" s="99">
        <f t="shared" si="381"/>
        <v>15</v>
      </c>
      <c r="AH426" s="99">
        <f>($T$18*((AF426+AG426))/100)</f>
        <v>16</v>
      </c>
      <c r="AI426" s="99">
        <f>T426-AH426</f>
        <v>84</v>
      </c>
      <c r="AJ426" s="226">
        <f>AN428</f>
        <v>58</v>
      </c>
      <c r="AK426" s="99">
        <f t="shared" si="364"/>
        <v>25</v>
      </c>
      <c r="AL426" s="99">
        <f t="shared" si="365"/>
        <v>15</v>
      </c>
      <c r="AM426" s="99">
        <f>($V$18*((AK426+AL426))/100)</f>
        <v>16</v>
      </c>
      <c r="AN426" s="99">
        <f>V426-AM426</f>
        <v>84</v>
      </c>
      <c r="AO426" s="217" t="s">
        <v>163</v>
      </c>
      <c r="AP426" s="217" t="s">
        <v>166</v>
      </c>
      <c r="AQ426" s="225" t="s">
        <v>1527</v>
      </c>
      <c r="AR426" s="227" t="s">
        <v>174</v>
      </c>
      <c r="AS426" s="255"/>
      <c r="AT426" s="255"/>
      <c r="AU426" s="255"/>
      <c r="AV426" s="255"/>
    </row>
    <row r="427" spans="2:48" ht="165.75" customHeight="1" x14ac:dyDescent="0.35">
      <c r="B427" s="438"/>
      <c r="C427" s="217"/>
      <c r="D427" s="217"/>
      <c r="E427" s="217"/>
      <c r="F427" s="217"/>
      <c r="G427" s="232"/>
      <c r="H427" s="232"/>
      <c r="I427" s="232"/>
      <c r="J427" s="232"/>
      <c r="K427" s="232"/>
      <c r="L427" s="232"/>
      <c r="M427" s="293"/>
      <c r="N427" s="232"/>
      <c r="O427" s="217"/>
      <c r="P427" s="217"/>
      <c r="Q427" s="217"/>
      <c r="R427" s="217"/>
      <c r="S427" s="217"/>
      <c r="T427" s="217"/>
      <c r="U427" s="217"/>
      <c r="V427" s="217"/>
      <c r="W427" s="217"/>
      <c r="X427" s="97" t="s">
        <v>1549</v>
      </c>
      <c r="Y427" s="99" t="str">
        <f t="shared" si="366"/>
        <v>Probabilidad</v>
      </c>
      <c r="Z427" s="99" t="s">
        <v>72</v>
      </c>
      <c r="AA427" s="99" t="s">
        <v>73</v>
      </c>
      <c r="AB427" s="99" t="s">
        <v>74</v>
      </c>
      <c r="AC427" s="99" t="s">
        <v>75</v>
      </c>
      <c r="AD427" s="99" t="s">
        <v>76</v>
      </c>
      <c r="AE427" s="226"/>
      <c r="AF427" s="99">
        <f t="shared" si="378"/>
        <v>25</v>
      </c>
      <c r="AG427" s="99">
        <f t="shared" si="381"/>
        <v>15</v>
      </c>
      <c r="AH427" s="99">
        <f t="shared" ref="AH427:AH428" si="384">($T$18*((AF427+AG427))/100)</f>
        <v>16</v>
      </c>
      <c r="AI427" s="99">
        <f>AI426-AH427</f>
        <v>68</v>
      </c>
      <c r="AJ427" s="226"/>
      <c r="AK427" s="99">
        <f t="shared" si="364"/>
        <v>25</v>
      </c>
      <c r="AL427" s="99">
        <f t="shared" si="365"/>
        <v>15</v>
      </c>
      <c r="AM427" s="99">
        <f t="shared" ref="AM427:AM428" si="385">($V$18*((AK427+AL427))/100)</f>
        <v>16</v>
      </c>
      <c r="AN427" s="99">
        <f>AN426-AM427</f>
        <v>68</v>
      </c>
      <c r="AO427" s="217"/>
      <c r="AP427" s="217"/>
      <c r="AQ427" s="225"/>
      <c r="AR427" s="227"/>
      <c r="AS427" s="256"/>
      <c r="AT427" s="256"/>
      <c r="AU427" s="256"/>
      <c r="AV427" s="256"/>
    </row>
    <row r="428" spans="2:48" ht="161.25" customHeight="1" x14ac:dyDescent="0.35">
      <c r="B428" s="438"/>
      <c r="C428" s="217"/>
      <c r="D428" s="217"/>
      <c r="E428" s="217"/>
      <c r="F428" s="217"/>
      <c r="G428" s="232"/>
      <c r="H428" s="232"/>
      <c r="I428" s="232"/>
      <c r="J428" s="232"/>
      <c r="K428" s="232"/>
      <c r="L428" s="232"/>
      <c r="M428" s="293"/>
      <c r="N428" s="232"/>
      <c r="O428" s="217"/>
      <c r="P428" s="217"/>
      <c r="Q428" s="217"/>
      <c r="R428" s="217"/>
      <c r="S428" s="217"/>
      <c r="T428" s="217"/>
      <c r="U428" s="217"/>
      <c r="V428" s="217"/>
      <c r="W428" s="217"/>
      <c r="X428" s="97" t="s">
        <v>1550</v>
      </c>
      <c r="Y428" s="99" t="str">
        <f t="shared" si="366"/>
        <v>Impacto</v>
      </c>
      <c r="Z428" s="99" t="s">
        <v>84</v>
      </c>
      <c r="AA428" s="99" t="s">
        <v>73</v>
      </c>
      <c r="AB428" s="99" t="s">
        <v>74</v>
      </c>
      <c r="AC428" s="99" t="s">
        <v>75</v>
      </c>
      <c r="AD428" s="99" t="s">
        <v>76</v>
      </c>
      <c r="AE428" s="226"/>
      <c r="AF428" s="99">
        <f t="shared" si="378"/>
        <v>10</v>
      </c>
      <c r="AG428" s="99">
        <f t="shared" si="381"/>
        <v>15</v>
      </c>
      <c r="AH428" s="99">
        <f t="shared" si="384"/>
        <v>10</v>
      </c>
      <c r="AI428" s="99">
        <f>AI427-AH428</f>
        <v>58</v>
      </c>
      <c r="AJ428" s="226"/>
      <c r="AK428" s="99">
        <f t="shared" si="364"/>
        <v>10</v>
      </c>
      <c r="AL428" s="99">
        <f t="shared" si="365"/>
        <v>15</v>
      </c>
      <c r="AM428" s="99">
        <f t="shared" si="385"/>
        <v>10</v>
      </c>
      <c r="AN428" s="99">
        <f>AN427-AM428</f>
        <v>58</v>
      </c>
      <c r="AO428" s="217"/>
      <c r="AP428" s="217"/>
      <c r="AQ428" s="225"/>
      <c r="AR428" s="227"/>
      <c r="AS428" s="257"/>
      <c r="AT428" s="257"/>
      <c r="AU428" s="257"/>
      <c r="AV428" s="257"/>
    </row>
    <row r="429" spans="2:48" ht="216" customHeight="1" x14ac:dyDescent="0.35">
      <c r="B429" s="142">
        <v>165</v>
      </c>
      <c r="C429" s="100" t="s">
        <v>1551</v>
      </c>
      <c r="D429" s="111" t="s">
        <v>1552</v>
      </c>
      <c r="E429" s="111" t="s">
        <v>1553</v>
      </c>
      <c r="F429" s="111" t="s">
        <v>61</v>
      </c>
      <c r="G429" s="111" t="s">
        <v>1554</v>
      </c>
      <c r="H429" s="111" t="s">
        <v>1555</v>
      </c>
      <c r="I429" s="111" t="s">
        <v>298</v>
      </c>
      <c r="J429" s="111" t="s">
        <v>298</v>
      </c>
      <c r="K429" s="111" t="s">
        <v>298</v>
      </c>
      <c r="L429" s="111" t="s">
        <v>298</v>
      </c>
      <c r="M429" s="100" t="s">
        <v>1556</v>
      </c>
      <c r="N429" s="111" t="s">
        <v>64</v>
      </c>
      <c r="O429" s="111" t="s">
        <v>237</v>
      </c>
      <c r="P429" s="111" t="s">
        <v>65</v>
      </c>
      <c r="Q429" s="111" t="s">
        <v>66</v>
      </c>
      <c r="R429" s="111">
        <v>2500</v>
      </c>
      <c r="S429" s="111" t="s">
        <v>398</v>
      </c>
      <c r="T429" s="111">
        <v>80</v>
      </c>
      <c r="U429" s="111" t="s">
        <v>69</v>
      </c>
      <c r="V429" s="111">
        <v>80</v>
      </c>
      <c r="W429" s="99" t="s">
        <v>70</v>
      </c>
      <c r="X429" s="112" t="s">
        <v>1557</v>
      </c>
      <c r="Y429" s="111" t="s">
        <v>185</v>
      </c>
      <c r="Z429" s="111" t="s">
        <v>72</v>
      </c>
      <c r="AA429" s="111" t="s">
        <v>73</v>
      </c>
      <c r="AB429" s="111" t="s">
        <v>74</v>
      </c>
      <c r="AC429" s="111" t="s">
        <v>75</v>
      </c>
      <c r="AD429" s="111" t="s">
        <v>76</v>
      </c>
      <c r="AE429" s="111">
        <v>48</v>
      </c>
      <c r="AF429" s="111">
        <v>25</v>
      </c>
      <c r="AG429" s="111">
        <v>15</v>
      </c>
      <c r="AH429" s="111">
        <v>32</v>
      </c>
      <c r="AI429" s="111">
        <v>48</v>
      </c>
      <c r="AJ429" s="111">
        <v>80</v>
      </c>
      <c r="AK429" s="111">
        <v>0</v>
      </c>
      <c r="AL429" s="111">
        <v>0</v>
      </c>
      <c r="AM429" s="111">
        <v>0</v>
      </c>
      <c r="AN429" s="111">
        <v>80</v>
      </c>
      <c r="AO429" s="99" t="s">
        <v>70</v>
      </c>
      <c r="AP429" s="111" t="s">
        <v>78</v>
      </c>
      <c r="AQ429" s="111" t="s">
        <v>79</v>
      </c>
      <c r="AR429" s="112" t="s">
        <v>1558</v>
      </c>
      <c r="AS429" s="111" t="s">
        <v>1559</v>
      </c>
      <c r="AT429" s="111" t="s">
        <v>320</v>
      </c>
      <c r="AU429" s="111" t="s">
        <v>139</v>
      </c>
      <c r="AV429" s="152" t="s">
        <v>1560</v>
      </c>
    </row>
    <row r="430" spans="2:48" ht="161.25" customHeight="1" x14ac:dyDescent="0.35">
      <c r="B430" s="142">
        <v>166</v>
      </c>
      <c r="C430" s="111" t="s">
        <v>1551</v>
      </c>
      <c r="D430" s="111" t="s">
        <v>1561</v>
      </c>
      <c r="E430" s="111" t="s">
        <v>1562</v>
      </c>
      <c r="F430" s="111" t="s">
        <v>109</v>
      </c>
      <c r="G430" s="111" t="s">
        <v>1563</v>
      </c>
      <c r="H430" s="111" t="s">
        <v>1564</v>
      </c>
      <c r="I430" s="111" t="s">
        <v>298</v>
      </c>
      <c r="J430" s="111" t="s">
        <v>298</v>
      </c>
      <c r="K430" s="111" t="s">
        <v>298</v>
      </c>
      <c r="L430" s="111" t="s">
        <v>298</v>
      </c>
      <c r="M430" s="100" t="s">
        <v>1565</v>
      </c>
      <c r="N430" s="111" t="s">
        <v>64</v>
      </c>
      <c r="O430" s="111" t="s">
        <v>237</v>
      </c>
      <c r="P430" s="111" t="s">
        <v>65</v>
      </c>
      <c r="Q430" s="111" t="s">
        <v>66</v>
      </c>
      <c r="R430" s="111">
        <v>1260</v>
      </c>
      <c r="S430" s="111" t="s">
        <v>68</v>
      </c>
      <c r="T430" s="111">
        <v>60</v>
      </c>
      <c r="U430" s="111" t="s">
        <v>69</v>
      </c>
      <c r="V430" s="111">
        <v>80</v>
      </c>
      <c r="W430" s="99" t="s">
        <v>70</v>
      </c>
      <c r="X430" s="112" t="s">
        <v>1566</v>
      </c>
      <c r="Y430" s="111" t="s">
        <v>185</v>
      </c>
      <c r="Z430" s="111" t="s">
        <v>72</v>
      </c>
      <c r="AA430" s="111" t="s">
        <v>73</v>
      </c>
      <c r="AB430" s="111" t="s">
        <v>74</v>
      </c>
      <c r="AC430" s="111" t="s">
        <v>75</v>
      </c>
      <c r="AD430" s="111" t="s">
        <v>76</v>
      </c>
      <c r="AE430" s="111">
        <v>36</v>
      </c>
      <c r="AF430" s="111">
        <v>25</v>
      </c>
      <c r="AG430" s="111">
        <v>15</v>
      </c>
      <c r="AH430" s="111">
        <v>24</v>
      </c>
      <c r="AI430" s="111">
        <v>36</v>
      </c>
      <c r="AJ430" s="111">
        <v>80</v>
      </c>
      <c r="AK430" s="111">
        <v>0</v>
      </c>
      <c r="AL430" s="111">
        <v>0</v>
      </c>
      <c r="AM430" s="111">
        <v>0</v>
      </c>
      <c r="AN430" s="111">
        <v>80</v>
      </c>
      <c r="AO430" s="99" t="s">
        <v>70</v>
      </c>
      <c r="AP430" s="111" t="s">
        <v>78</v>
      </c>
      <c r="AQ430" s="111" t="s">
        <v>79</v>
      </c>
      <c r="AR430" s="112" t="s">
        <v>1567</v>
      </c>
      <c r="AS430" s="111" t="s">
        <v>1559</v>
      </c>
      <c r="AT430" s="111" t="s">
        <v>320</v>
      </c>
      <c r="AU430" s="111" t="s">
        <v>139</v>
      </c>
      <c r="AV430" s="152" t="s">
        <v>1568</v>
      </c>
    </row>
    <row r="431" spans="2:48" ht="161.25" customHeight="1" x14ac:dyDescent="0.35">
      <c r="B431" s="142">
        <v>167</v>
      </c>
      <c r="C431" s="111" t="s">
        <v>1551</v>
      </c>
      <c r="D431" s="111" t="s">
        <v>1569</v>
      </c>
      <c r="E431" s="111" t="s">
        <v>1570</v>
      </c>
      <c r="F431" s="111" t="s">
        <v>61</v>
      </c>
      <c r="G431" s="111" t="s">
        <v>1571</v>
      </c>
      <c r="H431" s="111" t="s">
        <v>1572</v>
      </c>
      <c r="I431" s="111" t="s">
        <v>298</v>
      </c>
      <c r="J431" s="111" t="s">
        <v>298</v>
      </c>
      <c r="K431" s="111" t="s">
        <v>298</v>
      </c>
      <c r="L431" s="111" t="s">
        <v>298</v>
      </c>
      <c r="M431" s="100" t="s">
        <v>1573</v>
      </c>
      <c r="N431" s="111" t="s">
        <v>64</v>
      </c>
      <c r="O431" s="111" t="s">
        <v>237</v>
      </c>
      <c r="P431" s="111" t="s">
        <v>65</v>
      </c>
      <c r="Q431" s="111" t="s">
        <v>66</v>
      </c>
      <c r="R431" s="111">
        <v>8</v>
      </c>
      <c r="S431" s="111" t="s">
        <v>113</v>
      </c>
      <c r="T431" s="111">
        <v>40</v>
      </c>
      <c r="U431" s="111" t="s">
        <v>77</v>
      </c>
      <c r="V431" s="111">
        <v>60</v>
      </c>
      <c r="W431" s="99" t="s">
        <v>77</v>
      </c>
      <c r="X431" s="112" t="s">
        <v>1574</v>
      </c>
      <c r="Y431" s="111" t="s">
        <v>185</v>
      </c>
      <c r="Z431" s="111" t="s">
        <v>72</v>
      </c>
      <c r="AA431" s="111" t="s">
        <v>73</v>
      </c>
      <c r="AB431" s="111" t="s">
        <v>74</v>
      </c>
      <c r="AC431" s="111" t="s">
        <v>75</v>
      </c>
      <c r="AD431" s="111" t="s">
        <v>76</v>
      </c>
      <c r="AE431" s="111">
        <v>24</v>
      </c>
      <c r="AF431" s="111">
        <v>25</v>
      </c>
      <c r="AG431" s="111">
        <v>15</v>
      </c>
      <c r="AH431" s="111">
        <v>16</v>
      </c>
      <c r="AI431" s="111">
        <v>24</v>
      </c>
      <c r="AJ431" s="111">
        <v>60</v>
      </c>
      <c r="AK431" s="111">
        <v>0</v>
      </c>
      <c r="AL431" s="111">
        <v>0</v>
      </c>
      <c r="AM431" s="111">
        <v>0</v>
      </c>
      <c r="AN431" s="111">
        <v>60</v>
      </c>
      <c r="AO431" s="99" t="s">
        <v>77</v>
      </c>
      <c r="AP431" s="111" t="s">
        <v>78</v>
      </c>
      <c r="AQ431" s="111" t="s">
        <v>79</v>
      </c>
      <c r="AR431" s="112" t="s">
        <v>1575</v>
      </c>
      <c r="AS431" s="111" t="s">
        <v>1559</v>
      </c>
      <c r="AT431" s="111" t="s">
        <v>320</v>
      </c>
      <c r="AU431" s="111" t="s">
        <v>187</v>
      </c>
      <c r="AV431" s="152" t="s">
        <v>1576</v>
      </c>
    </row>
    <row r="432" spans="2:48" ht="161.25" customHeight="1" x14ac:dyDescent="0.35">
      <c r="B432" s="142">
        <v>168</v>
      </c>
      <c r="C432" s="111" t="s">
        <v>1551</v>
      </c>
      <c r="D432" s="111" t="s">
        <v>1577</v>
      </c>
      <c r="E432" s="111" t="s">
        <v>1578</v>
      </c>
      <c r="F432" s="111" t="s">
        <v>298</v>
      </c>
      <c r="G432" s="111" t="s">
        <v>298</v>
      </c>
      <c r="H432" s="111" t="s">
        <v>298</v>
      </c>
      <c r="I432" s="111" t="s">
        <v>1579</v>
      </c>
      <c r="J432" s="111" t="s">
        <v>1580</v>
      </c>
      <c r="K432" s="111" t="s">
        <v>1581</v>
      </c>
      <c r="L432" s="111" t="s">
        <v>1582</v>
      </c>
      <c r="M432" s="111" t="s">
        <v>1583</v>
      </c>
      <c r="N432" s="111" t="s">
        <v>89</v>
      </c>
      <c r="O432" s="111" t="s">
        <v>237</v>
      </c>
      <c r="P432" s="111" t="s">
        <v>90</v>
      </c>
      <c r="Q432" s="111" t="s">
        <v>91</v>
      </c>
      <c r="R432" s="111">
        <v>16</v>
      </c>
      <c r="S432" s="111" t="s">
        <v>133</v>
      </c>
      <c r="T432" s="111">
        <v>40</v>
      </c>
      <c r="U432" s="111" t="s">
        <v>134</v>
      </c>
      <c r="V432" s="111">
        <v>100</v>
      </c>
      <c r="W432" s="99" t="s">
        <v>135</v>
      </c>
      <c r="X432" s="112" t="s">
        <v>1584</v>
      </c>
      <c r="Y432" s="111" t="s">
        <v>185</v>
      </c>
      <c r="Z432" s="111" t="s">
        <v>72</v>
      </c>
      <c r="AA432" s="111" t="s">
        <v>73</v>
      </c>
      <c r="AB432" s="111" t="s">
        <v>74</v>
      </c>
      <c r="AC432" s="111" t="s">
        <v>75</v>
      </c>
      <c r="AD432" s="111" t="s">
        <v>76</v>
      </c>
      <c r="AE432" s="111">
        <v>24</v>
      </c>
      <c r="AF432" s="111">
        <v>25</v>
      </c>
      <c r="AG432" s="111">
        <v>15</v>
      </c>
      <c r="AH432" s="111">
        <v>16</v>
      </c>
      <c r="AI432" s="111">
        <v>24</v>
      </c>
      <c r="AJ432" s="111">
        <v>100</v>
      </c>
      <c r="AK432" s="111">
        <v>0</v>
      </c>
      <c r="AL432" s="111">
        <v>0</v>
      </c>
      <c r="AM432" s="111">
        <v>0</v>
      </c>
      <c r="AN432" s="111">
        <v>100</v>
      </c>
      <c r="AO432" s="99" t="s">
        <v>135</v>
      </c>
      <c r="AP432" s="111" t="s">
        <v>78</v>
      </c>
      <c r="AQ432" s="111" t="s">
        <v>1585</v>
      </c>
      <c r="AR432" s="112" t="s">
        <v>1586</v>
      </c>
      <c r="AS432" s="111" t="s">
        <v>1559</v>
      </c>
      <c r="AT432" s="111" t="s">
        <v>320</v>
      </c>
      <c r="AU432" s="111" t="s">
        <v>81</v>
      </c>
      <c r="AV432" s="152" t="s">
        <v>1587</v>
      </c>
    </row>
    <row r="433" spans="2:48" ht="161.25" customHeight="1" x14ac:dyDescent="0.35">
      <c r="B433" s="142">
        <v>169</v>
      </c>
      <c r="C433" s="111" t="s">
        <v>1551</v>
      </c>
      <c r="D433" s="111" t="s">
        <v>1577</v>
      </c>
      <c r="E433" s="111" t="s">
        <v>1588</v>
      </c>
      <c r="F433" s="111" t="s">
        <v>109</v>
      </c>
      <c r="G433" s="111" t="s">
        <v>1589</v>
      </c>
      <c r="H433" s="111" t="s">
        <v>1590</v>
      </c>
      <c r="I433" s="111" t="s">
        <v>298</v>
      </c>
      <c r="J433" s="111" t="s">
        <v>298</v>
      </c>
      <c r="K433" s="111" t="s">
        <v>298</v>
      </c>
      <c r="L433" s="111" t="s">
        <v>298</v>
      </c>
      <c r="M433" s="100" t="s">
        <v>1591</v>
      </c>
      <c r="N433" s="111" t="s">
        <v>64</v>
      </c>
      <c r="O433" s="111" t="s">
        <v>237</v>
      </c>
      <c r="P433" s="111" t="s">
        <v>65</v>
      </c>
      <c r="Q433" s="111" t="s">
        <v>66</v>
      </c>
      <c r="R433" s="111">
        <v>12</v>
      </c>
      <c r="S433" s="111" t="s">
        <v>113</v>
      </c>
      <c r="T433" s="111">
        <v>40</v>
      </c>
      <c r="U433" s="111" t="s">
        <v>77</v>
      </c>
      <c r="V433" s="111">
        <v>60</v>
      </c>
      <c r="W433" s="99" t="s">
        <v>77</v>
      </c>
      <c r="X433" s="112" t="s">
        <v>1592</v>
      </c>
      <c r="Y433" s="111" t="s">
        <v>185</v>
      </c>
      <c r="Z433" s="111" t="s">
        <v>72</v>
      </c>
      <c r="AA433" s="111" t="s">
        <v>73</v>
      </c>
      <c r="AB433" s="111" t="s">
        <v>74</v>
      </c>
      <c r="AC433" s="111" t="s">
        <v>75</v>
      </c>
      <c r="AD433" s="111" t="s">
        <v>76</v>
      </c>
      <c r="AE433" s="111">
        <v>24</v>
      </c>
      <c r="AF433" s="111">
        <v>25</v>
      </c>
      <c r="AG433" s="111">
        <v>15</v>
      </c>
      <c r="AH433" s="111">
        <v>16</v>
      </c>
      <c r="AI433" s="111">
        <v>24</v>
      </c>
      <c r="AJ433" s="111">
        <v>60</v>
      </c>
      <c r="AK433" s="111">
        <v>0</v>
      </c>
      <c r="AL433" s="111">
        <v>0</v>
      </c>
      <c r="AM433" s="111">
        <v>0</v>
      </c>
      <c r="AN433" s="111">
        <v>60</v>
      </c>
      <c r="AO433" s="99" t="s">
        <v>77</v>
      </c>
      <c r="AP433" s="111" t="s">
        <v>78</v>
      </c>
      <c r="AQ433" s="111" t="s">
        <v>1593</v>
      </c>
      <c r="AR433" s="112" t="s">
        <v>1594</v>
      </c>
      <c r="AS433" s="111" t="s">
        <v>1559</v>
      </c>
      <c r="AT433" s="111" t="s">
        <v>320</v>
      </c>
      <c r="AU433" s="111" t="s">
        <v>187</v>
      </c>
      <c r="AV433" s="152" t="s">
        <v>1595</v>
      </c>
    </row>
    <row r="434" spans="2:48" ht="228" customHeight="1" x14ac:dyDescent="0.35">
      <c r="B434" s="142">
        <v>170</v>
      </c>
      <c r="C434" s="68" t="s">
        <v>1596</v>
      </c>
      <c r="D434" s="68" t="s">
        <v>1597</v>
      </c>
      <c r="E434" s="68" t="s">
        <v>1598</v>
      </c>
      <c r="F434" s="68"/>
      <c r="G434" s="68"/>
      <c r="H434" s="68"/>
      <c r="I434" s="68" t="s">
        <v>1599</v>
      </c>
      <c r="J434" s="68" t="s">
        <v>1600</v>
      </c>
      <c r="K434" s="68" t="s">
        <v>1601</v>
      </c>
      <c r="L434" s="68" t="s">
        <v>1602</v>
      </c>
      <c r="M434" s="70" t="s">
        <v>1603</v>
      </c>
      <c r="N434" s="68" t="s">
        <v>89</v>
      </c>
      <c r="O434" s="68" t="s">
        <v>237</v>
      </c>
      <c r="P434" s="68" t="s">
        <v>90</v>
      </c>
      <c r="Q434" s="68" t="s">
        <v>91</v>
      </c>
      <c r="R434" s="68" t="s">
        <v>1604</v>
      </c>
      <c r="S434" s="68" t="s">
        <v>92</v>
      </c>
      <c r="T434" s="68">
        <v>60</v>
      </c>
      <c r="U434" s="68" t="s">
        <v>77</v>
      </c>
      <c r="V434" s="68">
        <v>60</v>
      </c>
      <c r="W434" s="71" t="s">
        <v>77</v>
      </c>
      <c r="X434" s="76" t="s">
        <v>1605</v>
      </c>
      <c r="Y434" s="68" t="s">
        <v>185</v>
      </c>
      <c r="Z434" s="70" t="s">
        <v>72</v>
      </c>
      <c r="AA434" s="70" t="s">
        <v>73</v>
      </c>
      <c r="AB434" s="70" t="s">
        <v>74</v>
      </c>
      <c r="AC434" s="70" t="s">
        <v>75</v>
      </c>
      <c r="AD434" s="70" t="s">
        <v>116</v>
      </c>
      <c r="AE434" s="99">
        <f>AI434</f>
        <v>36</v>
      </c>
      <c r="AF434" s="99">
        <f>IF(Z434="Preventivo",25,IF(Z434="Detectivo",15,0))</f>
        <v>25</v>
      </c>
      <c r="AG434" s="99">
        <f>IF(Z434="Correctivo",0,IF(AA434="Automatizado",25,IF(AA434="Manual",15,0)))</f>
        <v>15</v>
      </c>
      <c r="AH434" s="99">
        <f>($T$9*((AF434+AG434))/100)</f>
        <v>24</v>
      </c>
      <c r="AI434" s="99">
        <f>T434-AH434</f>
        <v>36</v>
      </c>
      <c r="AJ434" s="72">
        <f>AN434</f>
        <v>60</v>
      </c>
      <c r="AK434" s="99">
        <f>IF(Z434="Correctivo",10,0)</f>
        <v>0</v>
      </c>
      <c r="AL434" s="99">
        <f>IF(Y434="Probabilidad",0,IF(AA434="Automatizado",25,IF(AA434="Manual",15,0)))</f>
        <v>0</v>
      </c>
      <c r="AM434" s="99">
        <f>($V$9*((AK434+AL434))/100)</f>
        <v>0</v>
      </c>
      <c r="AN434" s="99">
        <f>V434-AM434</f>
        <v>60</v>
      </c>
      <c r="AO434" s="73" t="s">
        <v>77</v>
      </c>
      <c r="AP434" s="111" t="s">
        <v>78</v>
      </c>
      <c r="AQ434" s="68" t="s">
        <v>1606</v>
      </c>
      <c r="AR434" s="76" t="s">
        <v>1607</v>
      </c>
      <c r="AS434" s="111" t="s">
        <v>1559</v>
      </c>
      <c r="AT434" s="111" t="s">
        <v>320</v>
      </c>
      <c r="AU434" s="77" t="s">
        <v>187</v>
      </c>
      <c r="AV434" s="62" t="s">
        <v>1608</v>
      </c>
    </row>
    <row r="435" spans="2:48" ht="102" customHeight="1" x14ac:dyDescent="0.35">
      <c r="B435" s="438">
        <v>171</v>
      </c>
      <c r="C435" s="225" t="s">
        <v>1596</v>
      </c>
      <c r="D435" s="225" t="s">
        <v>1609</v>
      </c>
      <c r="E435" s="225" t="s">
        <v>1512</v>
      </c>
      <c r="F435" s="225" t="s">
        <v>109</v>
      </c>
      <c r="G435" s="225" t="s">
        <v>1610</v>
      </c>
      <c r="H435" s="225" t="s">
        <v>1611</v>
      </c>
      <c r="I435" s="228"/>
      <c r="J435" s="228"/>
      <c r="K435" s="228"/>
      <c r="L435" s="228"/>
      <c r="M435" s="287" t="s">
        <v>1612</v>
      </c>
      <c r="N435" s="225" t="s">
        <v>64</v>
      </c>
      <c r="O435" s="225" t="s">
        <v>237</v>
      </c>
      <c r="P435" s="225" t="s">
        <v>65</v>
      </c>
      <c r="Q435" s="225" t="s">
        <v>1613</v>
      </c>
      <c r="R435" s="225" t="s">
        <v>1614</v>
      </c>
      <c r="S435" s="225" t="s">
        <v>92</v>
      </c>
      <c r="T435" s="225">
        <v>60</v>
      </c>
      <c r="U435" s="225" t="s">
        <v>77</v>
      </c>
      <c r="V435" s="225">
        <v>60</v>
      </c>
      <c r="W435" s="225" t="s">
        <v>77</v>
      </c>
      <c r="X435" s="74" t="s">
        <v>1615</v>
      </c>
      <c r="Y435" s="68" t="s">
        <v>185</v>
      </c>
      <c r="Z435" s="68" t="s">
        <v>72</v>
      </c>
      <c r="AA435" s="68" t="s">
        <v>73</v>
      </c>
      <c r="AB435" s="68" t="s">
        <v>74</v>
      </c>
      <c r="AC435" s="68" t="s">
        <v>75</v>
      </c>
      <c r="AD435" s="68" t="s">
        <v>76</v>
      </c>
      <c r="AE435" s="223" t="e">
        <f>AI436</f>
        <v>#REF!</v>
      </c>
      <c r="AF435" s="99">
        <f>IF(Z435="Preventivo",25,IF(Z435="Detectivo",15,0))</f>
        <v>25</v>
      </c>
      <c r="AG435" s="99">
        <f>IF(Z435="Correctivo",0,IF(AA435="Automatizado",25,IF(AA435="Manual",15,0)))</f>
        <v>15</v>
      </c>
      <c r="AH435" s="99">
        <f>($T$9*((AF435+AG435))/100)</f>
        <v>24</v>
      </c>
      <c r="AI435" s="99">
        <f>T435-AH435</f>
        <v>36</v>
      </c>
      <c r="AJ435" s="223">
        <f>AN436</f>
        <v>60</v>
      </c>
      <c r="AK435" s="99">
        <f>IF(Z435="Correctivo",10,0)</f>
        <v>0</v>
      </c>
      <c r="AL435" s="99">
        <f>IF(Y435="Probabilidad",0,IF(AA435="Automatizado",25,IF(AA435="Manual",15,0)))</f>
        <v>0</v>
      </c>
      <c r="AM435" s="99">
        <f>($V$9*((AK435+AL435))/100)</f>
        <v>0</v>
      </c>
      <c r="AN435" s="99">
        <f>V435-AM435</f>
        <v>60</v>
      </c>
      <c r="AO435" s="225" t="s">
        <v>77</v>
      </c>
      <c r="AP435" s="225" t="s">
        <v>78</v>
      </c>
      <c r="AQ435" s="225" t="s">
        <v>79</v>
      </c>
      <c r="AR435" s="222" t="s">
        <v>1616</v>
      </c>
      <c r="AS435" s="244" t="s">
        <v>1559</v>
      </c>
      <c r="AT435" s="244" t="s">
        <v>320</v>
      </c>
      <c r="AU435" s="225" t="s">
        <v>187</v>
      </c>
      <c r="AV435" s="225" t="s">
        <v>1617</v>
      </c>
    </row>
    <row r="436" spans="2:48" ht="141" customHeight="1" x14ac:dyDescent="0.35">
      <c r="B436" s="438"/>
      <c r="C436" s="225"/>
      <c r="D436" s="225"/>
      <c r="E436" s="225"/>
      <c r="F436" s="225"/>
      <c r="G436" s="225"/>
      <c r="H436" s="225"/>
      <c r="I436" s="229"/>
      <c r="J436" s="229"/>
      <c r="K436" s="229"/>
      <c r="L436" s="229"/>
      <c r="M436" s="287"/>
      <c r="N436" s="225"/>
      <c r="O436" s="225"/>
      <c r="P436" s="225"/>
      <c r="Q436" s="225"/>
      <c r="R436" s="225"/>
      <c r="S436" s="225"/>
      <c r="T436" s="225"/>
      <c r="U436" s="225"/>
      <c r="V436" s="225"/>
      <c r="W436" s="225"/>
      <c r="X436" s="74" t="s">
        <v>1618</v>
      </c>
      <c r="Y436" s="68" t="s">
        <v>185</v>
      </c>
      <c r="Z436" s="68" t="s">
        <v>72</v>
      </c>
      <c r="AA436" s="68" t="s">
        <v>73</v>
      </c>
      <c r="AB436" s="68" t="s">
        <v>158</v>
      </c>
      <c r="AC436" s="70" t="s">
        <v>95</v>
      </c>
      <c r="AD436" s="68" t="s">
        <v>76</v>
      </c>
      <c r="AE436" s="223"/>
      <c r="AF436" s="99">
        <f t="shared" ref="AF436" si="386">IF(Z436="Preventivo",25,IF(Z436="Detectivo",15,0))</f>
        <v>25</v>
      </c>
      <c r="AG436" s="99">
        <f t="shared" ref="AG436" si="387">IF(Z436="Correctivo",0,IF(AA436="Automatizado",25,IF(AA436="Manual",15,0)))</f>
        <v>15</v>
      </c>
      <c r="AH436" s="99" t="e">
        <f>(#REF!*((AF436+AG436))/100)</f>
        <v>#REF!</v>
      </c>
      <c r="AI436" s="99" t="e">
        <f>AI435-AH436</f>
        <v>#REF!</v>
      </c>
      <c r="AJ436" s="223"/>
      <c r="AK436" s="99">
        <f t="shared" ref="AK436" si="388">IF(Z436="Correctivo",10,0)</f>
        <v>0</v>
      </c>
      <c r="AL436" s="99">
        <f t="shared" ref="AL436" si="389">IF(Y436="Probabilidad",0,IF(AA436="Automatizado",25,IF(AA436="Manual",15,0)))</f>
        <v>0</v>
      </c>
      <c r="AM436" s="99">
        <v>0</v>
      </c>
      <c r="AN436" s="99">
        <f>AN435-AM436</f>
        <v>60</v>
      </c>
      <c r="AO436" s="225"/>
      <c r="AP436" s="225"/>
      <c r="AQ436" s="225"/>
      <c r="AR436" s="222"/>
      <c r="AS436" s="244"/>
      <c r="AT436" s="244"/>
      <c r="AU436" s="225"/>
      <c r="AV436" s="225"/>
    </row>
    <row r="437" spans="2:48" ht="114.75" customHeight="1" x14ac:dyDescent="0.35">
      <c r="B437" s="438">
        <v>172</v>
      </c>
      <c r="C437" s="225" t="s">
        <v>1596</v>
      </c>
      <c r="D437" s="304" t="s">
        <v>1619</v>
      </c>
      <c r="E437" s="304" t="s">
        <v>1562</v>
      </c>
      <c r="F437" s="304" t="s">
        <v>109</v>
      </c>
      <c r="G437" s="304" t="s">
        <v>1620</v>
      </c>
      <c r="H437" s="304" t="s">
        <v>1621</v>
      </c>
      <c r="I437" s="228"/>
      <c r="J437" s="228"/>
      <c r="K437" s="228"/>
      <c r="L437" s="228"/>
      <c r="M437" s="286" t="s">
        <v>1622</v>
      </c>
      <c r="N437" s="304" t="s">
        <v>64</v>
      </c>
      <c r="O437" s="304" t="s">
        <v>237</v>
      </c>
      <c r="P437" s="304" t="s">
        <v>65</v>
      </c>
      <c r="Q437" s="304" t="s">
        <v>1613</v>
      </c>
      <c r="R437" s="304" t="s">
        <v>1623</v>
      </c>
      <c r="S437" s="304" t="s">
        <v>92</v>
      </c>
      <c r="T437" s="304">
        <v>60</v>
      </c>
      <c r="U437" s="304" t="s">
        <v>77</v>
      </c>
      <c r="V437" s="304">
        <v>60</v>
      </c>
      <c r="W437" s="305" t="s">
        <v>77</v>
      </c>
      <c r="X437" s="76" t="s">
        <v>1624</v>
      </c>
      <c r="Y437" s="77" t="s">
        <v>185</v>
      </c>
      <c r="Z437" s="77" t="s">
        <v>72</v>
      </c>
      <c r="AA437" s="77" t="s">
        <v>73</v>
      </c>
      <c r="AB437" s="77" t="s">
        <v>74</v>
      </c>
      <c r="AC437" s="77" t="s">
        <v>75</v>
      </c>
      <c r="AD437" s="77" t="s">
        <v>76</v>
      </c>
      <c r="AE437" s="306" t="e">
        <f>AI438</f>
        <v>#REF!</v>
      </c>
      <c r="AF437" s="99">
        <f>IF(Z437="Preventivo",25,IF(Z437="Detectivo",15,0))</f>
        <v>25</v>
      </c>
      <c r="AG437" s="99">
        <f>IF(Z437="Correctivo",0,IF(AA437="Automatizado",25,IF(AA437="Manual",15,0)))</f>
        <v>15</v>
      </c>
      <c r="AH437" s="99">
        <f>($T$9*((AF437+AG437))/100)</f>
        <v>24</v>
      </c>
      <c r="AI437" s="99">
        <f>T437-AH437</f>
        <v>36</v>
      </c>
      <c r="AJ437" s="306">
        <f>AN438</f>
        <v>60</v>
      </c>
      <c r="AK437" s="99">
        <f>IF(Z437="Correctivo",10,0)</f>
        <v>0</v>
      </c>
      <c r="AL437" s="99">
        <f>IF(Y437="Probabilidad",0,IF(AA437="Automatizado",25,IF(AA437="Manual",15,0)))</f>
        <v>0</v>
      </c>
      <c r="AM437" s="99">
        <f>($V$9*((AK437+AL437))/100)</f>
        <v>0</v>
      </c>
      <c r="AN437" s="99">
        <f>V437-AM437</f>
        <v>60</v>
      </c>
      <c r="AO437" s="305" t="s">
        <v>77</v>
      </c>
      <c r="AP437" s="304" t="s">
        <v>78</v>
      </c>
      <c r="AQ437" s="304" t="s">
        <v>79</v>
      </c>
      <c r="AR437" s="307" t="s">
        <v>1625</v>
      </c>
      <c r="AS437" s="244" t="s">
        <v>1559</v>
      </c>
      <c r="AT437" s="244" t="s">
        <v>320</v>
      </c>
      <c r="AU437" s="304" t="s">
        <v>187</v>
      </c>
      <c r="AV437" s="304" t="s">
        <v>1626</v>
      </c>
    </row>
    <row r="438" spans="2:48" ht="84.75" customHeight="1" x14ac:dyDescent="0.35">
      <c r="B438" s="438"/>
      <c r="C438" s="225"/>
      <c r="D438" s="304"/>
      <c r="E438" s="304"/>
      <c r="F438" s="304"/>
      <c r="G438" s="304"/>
      <c r="H438" s="304"/>
      <c r="I438" s="229"/>
      <c r="J438" s="229"/>
      <c r="K438" s="229"/>
      <c r="L438" s="229"/>
      <c r="M438" s="286"/>
      <c r="N438" s="304"/>
      <c r="O438" s="304"/>
      <c r="P438" s="304"/>
      <c r="Q438" s="304"/>
      <c r="R438" s="304"/>
      <c r="S438" s="304"/>
      <c r="T438" s="304"/>
      <c r="U438" s="304"/>
      <c r="V438" s="304"/>
      <c r="W438" s="305"/>
      <c r="X438" s="76" t="s">
        <v>1627</v>
      </c>
      <c r="Y438" s="77" t="s">
        <v>44</v>
      </c>
      <c r="Z438" s="77" t="s">
        <v>72</v>
      </c>
      <c r="AA438" s="77" t="s">
        <v>73</v>
      </c>
      <c r="AB438" s="77" t="s">
        <v>1628</v>
      </c>
      <c r="AC438" s="77" t="s">
        <v>75</v>
      </c>
      <c r="AD438" s="77" t="s">
        <v>76</v>
      </c>
      <c r="AE438" s="306"/>
      <c r="AF438" s="99">
        <f t="shared" ref="AF438" si="390">IF(Z438="Preventivo",25,IF(Z438="Detectivo",15,0))</f>
        <v>25</v>
      </c>
      <c r="AG438" s="99">
        <f t="shared" ref="AG438" si="391">IF(Z438="Correctivo",0,IF(AA438="Automatizado",25,IF(AA438="Manual",15,0)))</f>
        <v>15</v>
      </c>
      <c r="AH438" s="99" t="e">
        <f>(#REF!*((AF438+AG438))/100)</f>
        <v>#REF!</v>
      </c>
      <c r="AI438" s="99" t="e">
        <f>AI437-AH438</f>
        <v>#REF!</v>
      </c>
      <c r="AJ438" s="306"/>
      <c r="AK438" s="99">
        <f t="shared" ref="AK438" si="392">IF(Z438="Correctivo",10,0)</f>
        <v>0</v>
      </c>
      <c r="AL438" s="99">
        <f t="shared" ref="AL438" si="393">IF(Y438="Probabilidad",0,IF(AA438="Automatizado",25,IF(AA438="Manual",15,0)))</f>
        <v>15</v>
      </c>
      <c r="AM438" s="99">
        <v>0</v>
      </c>
      <c r="AN438" s="99">
        <f>AN437-AM438</f>
        <v>60</v>
      </c>
      <c r="AO438" s="305"/>
      <c r="AP438" s="304"/>
      <c r="AQ438" s="304"/>
      <c r="AR438" s="307"/>
      <c r="AS438" s="244"/>
      <c r="AT438" s="244"/>
      <c r="AU438" s="304"/>
      <c r="AV438" s="304"/>
    </row>
    <row r="439" spans="2:48" ht="84.75" customHeight="1" x14ac:dyDescent="0.35">
      <c r="B439" s="438">
        <v>173</v>
      </c>
      <c r="C439" s="244" t="s">
        <v>1629</v>
      </c>
      <c r="D439" s="232" t="s">
        <v>1630</v>
      </c>
      <c r="E439" s="244" t="s">
        <v>1631</v>
      </c>
      <c r="F439" s="244" t="s">
        <v>61</v>
      </c>
      <c r="G439" s="244" t="s">
        <v>1632</v>
      </c>
      <c r="H439" s="244" t="s">
        <v>1633</v>
      </c>
      <c r="I439" s="228" t="s">
        <v>298</v>
      </c>
      <c r="J439" s="228" t="s">
        <v>298</v>
      </c>
      <c r="K439" s="228" t="s">
        <v>298</v>
      </c>
      <c r="L439" s="228" t="s">
        <v>298</v>
      </c>
      <c r="M439" s="232" t="s">
        <v>1634</v>
      </c>
      <c r="N439" s="233" t="s">
        <v>64</v>
      </c>
      <c r="O439" s="233" t="s">
        <v>237</v>
      </c>
      <c r="P439" s="244" t="s">
        <v>773</v>
      </c>
      <c r="Q439" s="244" t="s">
        <v>211</v>
      </c>
      <c r="R439" s="233">
        <v>70</v>
      </c>
      <c r="S439" s="233" t="s">
        <v>113</v>
      </c>
      <c r="T439" s="233">
        <v>40</v>
      </c>
      <c r="U439" s="233" t="s">
        <v>77</v>
      </c>
      <c r="V439" s="233">
        <v>60</v>
      </c>
      <c r="W439" s="217" t="s">
        <v>77</v>
      </c>
      <c r="X439" s="112" t="s">
        <v>1635</v>
      </c>
      <c r="Y439" s="141" t="s">
        <v>185</v>
      </c>
      <c r="Z439" s="141" t="s">
        <v>72</v>
      </c>
      <c r="AA439" s="141" t="s">
        <v>73</v>
      </c>
      <c r="AB439" s="141" t="s">
        <v>158</v>
      </c>
      <c r="AC439" s="141" t="s">
        <v>75</v>
      </c>
      <c r="AD439" s="141" t="s">
        <v>76</v>
      </c>
      <c r="AE439" s="244">
        <v>14.4</v>
      </c>
      <c r="AF439" s="111">
        <v>25</v>
      </c>
      <c r="AG439" s="111">
        <v>15</v>
      </c>
      <c r="AH439" s="111">
        <v>16</v>
      </c>
      <c r="AI439" s="111">
        <v>24</v>
      </c>
      <c r="AJ439" s="244">
        <v>60</v>
      </c>
      <c r="AK439" s="111">
        <v>0</v>
      </c>
      <c r="AL439" s="111">
        <v>0</v>
      </c>
      <c r="AM439" s="111">
        <v>0</v>
      </c>
      <c r="AN439" s="111">
        <v>60</v>
      </c>
      <c r="AO439" s="217" t="s">
        <v>77</v>
      </c>
      <c r="AP439" s="244" t="s">
        <v>78</v>
      </c>
      <c r="AQ439" s="244" t="s">
        <v>1636</v>
      </c>
      <c r="AR439" s="247" t="s">
        <v>1637</v>
      </c>
      <c r="AS439" s="244" t="s">
        <v>1559</v>
      </c>
      <c r="AT439" s="244" t="s">
        <v>320</v>
      </c>
      <c r="AU439" s="244" t="s">
        <v>187</v>
      </c>
      <c r="AV439" s="244" t="s">
        <v>1638</v>
      </c>
    </row>
    <row r="440" spans="2:48" ht="84.75" customHeight="1" x14ac:dyDescent="0.35">
      <c r="B440" s="438"/>
      <c r="C440" s="244"/>
      <c r="D440" s="232"/>
      <c r="E440" s="244"/>
      <c r="F440" s="244"/>
      <c r="G440" s="244"/>
      <c r="H440" s="244"/>
      <c r="I440" s="229" t="s">
        <v>298</v>
      </c>
      <c r="J440" s="229" t="s">
        <v>298</v>
      </c>
      <c r="K440" s="229" t="s">
        <v>298</v>
      </c>
      <c r="L440" s="229" t="s">
        <v>298</v>
      </c>
      <c r="M440" s="232"/>
      <c r="N440" s="233"/>
      <c r="O440" s="233"/>
      <c r="P440" s="244"/>
      <c r="Q440" s="244"/>
      <c r="R440" s="233"/>
      <c r="S440" s="233"/>
      <c r="T440" s="233"/>
      <c r="U440" s="233"/>
      <c r="V440" s="233"/>
      <c r="W440" s="217"/>
      <c r="X440" s="112" t="s">
        <v>1639</v>
      </c>
      <c r="Y440" s="141" t="s">
        <v>185</v>
      </c>
      <c r="Z440" s="141" t="s">
        <v>72</v>
      </c>
      <c r="AA440" s="141" t="s">
        <v>73</v>
      </c>
      <c r="AB440" s="141" t="s">
        <v>158</v>
      </c>
      <c r="AC440" s="141" t="s">
        <v>75</v>
      </c>
      <c r="AD440" s="141" t="s">
        <v>76</v>
      </c>
      <c r="AE440" s="244"/>
      <c r="AF440" s="111">
        <v>25</v>
      </c>
      <c r="AG440" s="111">
        <v>15</v>
      </c>
      <c r="AH440" s="111">
        <v>9.6</v>
      </c>
      <c r="AI440" s="111">
        <v>14.4</v>
      </c>
      <c r="AJ440" s="244"/>
      <c r="AK440" s="111">
        <v>0</v>
      </c>
      <c r="AL440" s="111">
        <v>0</v>
      </c>
      <c r="AM440" s="111">
        <v>0</v>
      </c>
      <c r="AN440" s="111">
        <v>60</v>
      </c>
      <c r="AO440" s="217"/>
      <c r="AP440" s="244"/>
      <c r="AQ440" s="244"/>
      <c r="AR440" s="247"/>
      <c r="AS440" s="244"/>
      <c r="AT440" s="244"/>
      <c r="AU440" s="244"/>
      <c r="AV440" s="244"/>
    </row>
    <row r="441" spans="2:48" ht="84.75" customHeight="1" x14ac:dyDescent="0.35">
      <c r="B441" s="438">
        <v>174</v>
      </c>
      <c r="C441" s="244" t="s">
        <v>1629</v>
      </c>
      <c r="D441" s="232" t="s">
        <v>1487</v>
      </c>
      <c r="E441" s="244" t="s">
        <v>1362</v>
      </c>
      <c r="F441" s="244" t="s">
        <v>61</v>
      </c>
      <c r="G441" s="244" t="s">
        <v>1640</v>
      </c>
      <c r="H441" s="244" t="s">
        <v>1641</v>
      </c>
      <c r="I441" s="228" t="s">
        <v>298</v>
      </c>
      <c r="J441" s="228" t="s">
        <v>298</v>
      </c>
      <c r="K441" s="228" t="s">
        <v>298</v>
      </c>
      <c r="L441" s="228" t="s">
        <v>298</v>
      </c>
      <c r="M441" s="232" t="s">
        <v>1642</v>
      </c>
      <c r="N441" s="233" t="s">
        <v>64</v>
      </c>
      <c r="O441" s="233" t="s">
        <v>237</v>
      </c>
      <c r="P441" s="233" t="s">
        <v>65</v>
      </c>
      <c r="Q441" s="244" t="s">
        <v>211</v>
      </c>
      <c r="R441" s="233">
        <v>80</v>
      </c>
      <c r="S441" s="233" t="s">
        <v>113</v>
      </c>
      <c r="T441" s="233">
        <v>40</v>
      </c>
      <c r="U441" s="233" t="s">
        <v>77</v>
      </c>
      <c r="V441" s="233">
        <v>60</v>
      </c>
      <c r="W441" s="217" t="s">
        <v>77</v>
      </c>
      <c r="X441" s="112" t="s">
        <v>1643</v>
      </c>
      <c r="Y441" s="141" t="s">
        <v>185</v>
      </c>
      <c r="Z441" s="141" t="s">
        <v>72</v>
      </c>
      <c r="AA441" s="141" t="s">
        <v>73</v>
      </c>
      <c r="AB441" s="141" t="s">
        <v>158</v>
      </c>
      <c r="AC441" s="141" t="s">
        <v>75</v>
      </c>
      <c r="AD441" s="141" t="s">
        <v>76</v>
      </c>
      <c r="AE441" s="244">
        <v>16.8</v>
      </c>
      <c r="AF441" s="111">
        <v>25</v>
      </c>
      <c r="AG441" s="111">
        <v>15</v>
      </c>
      <c r="AH441" s="111">
        <v>16</v>
      </c>
      <c r="AI441" s="111">
        <v>24</v>
      </c>
      <c r="AJ441" s="244">
        <v>60</v>
      </c>
      <c r="AK441" s="111">
        <v>0</v>
      </c>
      <c r="AL441" s="111">
        <v>0</v>
      </c>
      <c r="AM441" s="111">
        <v>0</v>
      </c>
      <c r="AN441" s="111">
        <v>60</v>
      </c>
      <c r="AO441" s="217" t="s">
        <v>77</v>
      </c>
      <c r="AP441" s="244" t="s">
        <v>78</v>
      </c>
      <c r="AQ441" s="244" t="s">
        <v>79</v>
      </c>
      <c r="AR441" s="247" t="s">
        <v>1637</v>
      </c>
      <c r="AS441" s="244" t="s">
        <v>1559</v>
      </c>
      <c r="AT441" s="244" t="s">
        <v>320</v>
      </c>
      <c r="AU441" s="244" t="s">
        <v>187</v>
      </c>
      <c r="AV441" s="244" t="s">
        <v>1644</v>
      </c>
    </row>
    <row r="442" spans="2:48" ht="84.75" customHeight="1" x14ac:dyDescent="0.35">
      <c r="B442" s="438"/>
      <c r="C442" s="244"/>
      <c r="D442" s="232"/>
      <c r="E442" s="244"/>
      <c r="F442" s="244"/>
      <c r="G442" s="244"/>
      <c r="H442" s="244"/>
      <c r="I442" s="229" t="s">
        <v>298</v>
      </c>
      <c r="J442" s="229" t="s">
        <v>298</v>
      </c>
      <c r="K442" s="229" t="s">
        <v>298</v>
      </c>
      <c r="L442" s="229" t="s">
        <v>298</v>
      </c>
      <c r="M442" s="232"/>
      <c r="N442" s="233"/>
      <c r="O442" s="233"/>
      <c r="P442" s="233"/>
      <c r="Q442" s="244"/>
      <c r="R442" s="233"/>
      <c r="S442" s="233"/>
      <c r="T442" s="233"/>
      <c r="U442" s="233"/>
      <c r="V442" s="233"/>
      <c r="W442" s="217"/>
      <c r="X442" s="112" t="s">
        <v>1645</v>
      </c>
      <c r="Y442" s="141" t="s">
        <v>185</v>
      </c>
      <c r="Z442" s="141" t="s">
        <v>94</v>
      </c>
      <c r="AA442" s="141" t="s">
        <v>73</v>
      </c>
      <c r="AB442" s="141" t="s">
        <v>158</v>
      </c>
      <c r="AC442" s="141" t="s">
        <v>75</v>
      </c>
      <c r="AD442" s="141" t="s">
        <v>76</v>
      </c>
      <c r="AE442" s="244"/>
      <c r="AF442" s="111">
        <v>15</v>
      </c>
      <c r="AG442" s="111">
        <v>15</v>
      </c>
      <c r="AH442" s="111">
        <v>7.2</v>
      </c>
      <c r="AI442" s="111">
        <v>16.8</v>
      </c>
      <c r="AJ442" s="244"/>
      <c r="AK442" s="111">
        <v>0</v>
      </c>
      <c r="AL442" s="111">
        <v>0</v>
      </c>
      <c r="AM442" s="111">
        <v>0</v>
      </c>
      <c r="AN442" s="111">
        <v>60</v>
      </c>
      <c r="AO442" s="217"/>
      <c r="AP442" s="244"/>
      <c r="AQ442" s="244"/>
      <c r="AR442" s="247"/>
      <c r="AS442" s="244"/>
      <c r="AT442" s="244"/>
      <c r="AU442" s="244"/>
      <c r="AV442" s="244"/>
    </row>
    <row r="443" spans="2:48" ht="114.75" customHeight="1" x14ac:dyDescent="0.35">
      <c r="B443" s="438">
        <v>175</v>
      </c>
      <c r="C443" s="244" t="s">
        <v>1629</v>
      </c>
      <c r="D443" s="232" t="s">
        <v>1646</v>
      </c>
      <c r="E443" s="244" t="s">
        <v>1647</v>
      </c>
      <c r="F443" s="244" t="s">
        <v>61</v>
      </c>
      <c r="G443" s="244" t="s">
        <v>1648</v>
      </c>
      <c r="H443" s="244" t="s">
        <v>1649</v>
      </c>
      <c r="I443" s="228" t="s">
        <v>298</v>
      </c>
      <c r="J443" s="228" t="s">
        <v>298</v>
      </c>
      <c r="K443" s="228" t="s">
        <v>298</v>
      </c>
      <c r="L443" s="228" t="s">
        <v>298</v>
      </c>
      <c r="M443" s="232" t="s">
        <v>1650</v>
      </c>
      <c r="N443" s="233" t="s">
        <v>64</v>
      </c>
      <c r="O443" s="233" t="s">
        <v>237</v>
      </c>
      <c r="P443" s="233" t="s">
        <v>65</v>
      </c>
      <c r="Q443" s="244" t="s">
        <v>211</v>
      </c>
      <c r="R443" s="233">
        <v>80</v>
      </c>
      <c r="S443" s="233" t="s">
        <v>113</v>
      </c>
      <c r="T443" s="233">
        <v>40</v>
      </c>
      <c r="U443" s="233" t="s">
        <v>77</v>
      </c>
      <c r="V443" s="233">
        <v>60</v>
      </c>
      <c r="W443" s="217" t="s">
        <v>77</v>
      </c>
      <c r="X443" s="112" t="s">
        <v>1651</v>
      </c>
      <c r="Y443" s="111" t="s">
        <v>185</v>
      </c>
      <c r="Z443" s="111" t="s">
        <v>72</v>
      </c>
      <c r="AA443" s="111" t="s">
        <v>73</v>
      </c>
      <c r="AB443" s="111" t="s">
        <v>158</v>
      </c>
      <c r="AC443" s="111" t="s">
        <v>75</v>
      </c>
      <c r="AD443" s="111" t="s">
        <v>76</v>
      </c>
      <c r="AE443" s="244">
        <v>16.8</v>
      </c>
      <c r="AF443" s="111">
        <v>25</v>
      </c>
      <c r="AG443" s="111">
        <v>15</v>
      </c>
      <c r="AH443" s="111">
        <v>16</v>
      </c>
      <c r="AI443" s="111">
        <v>24</v>
      </c>
      <c r="AJ443" s="244">
        <v>60</v>
      </c>
      <c r="AK443" s="111">
        <v>0</v>
      </c>
      <c r="AL443" s="111">
        <v>0</v>
      </c>
      <c r="AM443" s="111">
        <v>0</v>
      </c>
      <c r="AN443" s="111">
        <v>60</v>
      </c>
      <c r="AO443" s="217" t="s">
        <v>77</v>
      </c>
      <c r="AP443" s="244" t="s">
        <v>78</v>
      </c>
      <c r="AQ443" s="244" t="s">
        <v>1636</v>
      </c>
      <c r="AR443" s="247" t="s">
        <v>1637</v>
      </c>
      <c r="AS443" s="244" t="s">
        <v>1559</v>
      </c>
      <c r="AT443" s="244" t="s">
        <v>320</v>
      </c>
      <c r="AU443" s="244" t="s">
        <v>187</v>
      </c>
      <c r="AV443" s="244" t="s">
        <v>1652</v>
      </c>
    </row>
    <row r="444" spans="2:48" ht="103.5" customHeight="1" x14ac:dyDescent="0.35">
      <c r="B444" s="438"/>
      <c r="C444" s="244"/>
      <c r="D444" s="232"/>
      <c r="E444" s="244"/>
      <c r="F444" s="244"/>
      <c r="G444" s="244"/>
      <c r="H444" s="244"/>
      <c r="I444" s="229" t="s">
        <v>298</v>
      </c>
      <c r="J444" s="229" t="s">
        <v>298</v>
      </c>
      <c r="K444" s="229" t="s">
        <v>298</v>
      </c>
      <c r="L444" s="229" t="s">
        <v>298</v>
      </c>
      <c r="M444" s="232"/>
      <c r="N444" s="233"/>
      <c r="O444" s="233"/>
      <c r="P444" s="233"/>
      <c r="Q444" s="244"/>
      <c r="R444" s="233"/>
      <c r="S444" s="233"/>
      <c r="T444" s="233"/>
      <c r="U444" s="233"/>
      <c r="V444" s="233"/>
      <c r="W444" s="217"/>
      <c r="X444" s="112" t="s">
        <v>1653</v>
      </c>
      <c r="Y444" s="111" t="s">
        <v>185</v>
      </c>
      <c r="Z444" s="111" t="s">
        <v>94</v>
      </c>
      <c r="AA444" s="111" t="s">
        <v>73</v>
      </c>
      <c r="AB444" s="111" t="s">
        <v>158</v>
      </c>
      <c r="AC444" s="111" t="s">
        <v>75</v>
      </c>
      <c r="AD444" s="111" t="s">
        <v>76</v>
      </c>
      <c r="AE444" s="244"/>
      <c r="AF444" s="111">
        <v>15</v>
      </c>
      <c r="AG444" s="111">
        <v>15</v>
      </c>
      <c r="AH444" s="111">
        <v>7.2</v>
      </c>
      <c r="AI444" s="111">
        <v>16.8</v>
      </c>
      <c r="AJ444" s="244"/>
      <c r="AK444" s="111">
        <v>0</v>
      </c>
      <c r="AL444" s="111">
        <v>0</v>
      </c>
      <c r="AM444" s="111">
        <v>0</v>
      </c>
      <c r="AN444" s="111">
        <v>60</v>
      </c>
      <c r="AO444" s="217"/>
      <c r="AP444" s="244"/>
      <c r="AQ444" s="244"/>
      <c r="AR444" s="247"/>
      <c r="AS444" s="244"/>
      <c r="AT444" s="244"/>
      <c r="AU444" s="244"/>
      <c r="AV444" s="244"/>
    </row>
    <row r="445" spans="2:48" ht="84.75" customHeight="1" x14ac:dyDescent="0.35">
      <c r="B445" s="438">
        <v>176</v>
      </c>
      <c r="C445" s="232" t="s">
        <v>1629</v>
      </c>
      <c r="D445" s="232" t="s">
        <v>1451</v>
      </c>
      <c r="E445" s="232" t="s">
        <v>1654</v>
      </c>
      <c r="F445" s="232" t="s">
        <v>61</v>
      </c>
      <c r="G445" s="232" t="s">
        <v>1655</v>
      </c>
      <c r="H445" s="232" t="s">
        <v>1656</v>
      </c>
      <c r="I445" s="228" t="s">
        <v>298</v>
      </c>
      <c r="J445" s="228" t="s">
        <v>298</v>
      </c>
      <c r="K445" s="228" t="s">
        <v>298</v>
      </c>
      <c r="L445" s="228" t="s">
        <v>298</v>
      </c>
      <c r="M445" s="232" t="s">
        <v>1657</v>
      </c>
      <c r="N445" s="297" t="s">
        <v>64</v>
      </c>
      <c r="O445" s="297" t="s">
        <v>237</v>
      </c>
      <c r="P445" s="297" t="s">
        <v>65</v>
      </c>
      <c r="Q445" s="232" t="s">
        <v>211</v>
      </c>
      <c r="R445" s="297">
        <v>10</v>
      </c>
      <c r="S445" s="297" t="s">
        <v>162</v>
      </c>
      <c r="T445" s="297">
        <v>20</v>
      </c>
      <c r="U445" s="297" t="s">
        <v>77</v>
      </c>
      <c r="V445" s="297">
        <v>60</v>
      </c>
      <c r="W445" s="217" t="s">
        <v>77</v>
      </c>
      <c r="X445" s="119" t="s">
        <v>1658</v>
      </c>
      <c r="Y445" s="100" t="s">
        <v>185</v>
      </c>
      <c r="Z445" s="100" t="s">
        <v>94</v>
      </c>
      <c r="AA445" s="100" t="s">
        <v>73</v>
      </c>
      <c r="AB445" s="100" t="s">
        <v>158</v>
      </c>
      <c r="AC445" s="100" t="s">
        <v>75</v>
      </c>
      <c r="AD445" s="100" t="s">
        <v>76</v>
      </c>
      <c r="AE445" s="232">
        <v>5.9</v>
      </c>
      <c r="AF445" s="100">
        <v>15</v>
      </c>
      <c r="AG445" s="100">
        <v>15</v>
      </c>
      <c r="AH445" s="100">
        <v>6</v>
      </c>
      <c r="AI445" s="100">
        <v>14</v>
      </c>
      <c r="AJ445" s="232">
        <v>60</v>
      </c>
      <c r="AK445" s="100">
        <v>0</v>
      </c>
      <c r="AL445" s="100">
        <v>0</v>
      </c>
      <c r="AM445" s="100">
        <v>0</v>
      </c>
      <c r="AN445" s="100">
        <v>60</v>
      </c>
      <c r="AO445" s="217" t="s">
        <v>77</v>
      </c>
      <c r="AP445" s="232" t="s">
        <v>78</v>
      </c>
      <c r="AQ445" s="232" t="s">
        <v>1636</v>
      </c>
      <c r="AR445" s="301" t="s">
        <v>1637</v>
      </c>
      <c r="AS445" s="244" t="s">
        <v>1559</v>
      </c>
      <c r="AT445" s="244" t="s">
        <v>320</v>
      </c>
      <c r="AU445" s="232" t="s">
        <v>187</v>
      </c>
      <c r="AV445" s="232" t="s">
        <v>1659</v>
      </c>
    </row>
    <row r="446" spans="2:48" ht="84.75" customHeight="1" x14ac:dyDescent="0.35">
      <c r="B446" s="438"/>
      <c r="C446" s="232"/>
      <c r="D446" s="232"/>
      <c r="E446" s="232"/>
      <c r="F446" s="232"/>
      <c r="G446" s="232"/>
      <c r="H446" s="232"/>
      <c r="I446" s="230"/>
      <c r="J446" s="230"/>
      <c r="K446" s="230"/>
      <c r="L446" s="230"/>
      <c r="M446" s="232"/>
      <c r="N446" s="297"/>
      <c r="O446" s="297"/>
      <c r="P446" s="297"/>
      <c r="Q446" s="232"/>
      <c r="R446" s="297"/>
      <c r="S446" s="297"/>
      <c r="T446" s="297"/>
      <c r="U446" s="297"/>
      <c r="V446" s="297"/>
      <c r="W446" s="217"/>
      <c r="X446" s="119" t="s">
        <v>1660</v>
      </c>
      <c r="Y446" s="100" t="s">
        <v>185</v>
      </c>
      <c r="Z446" s="100" t="s">
        <v>94</v>
      </c>
      <c r="AA446" s="100" t="s">
        <v>73</v>
      </c>
      <c r="AB446" s="100" t="s">
        <v>158</v>
      </c>
      <c r="AC446" s="100" t="s">
        <v>75</v>
      </c>
      <c r="AD446" s="100" t="s">
        <v>76</v>
      </c>
      <c r="AE446" s="232"/>
      <c r="AF446" s="100">
        <v>15</v>
      </c>
      <c r="AG446" s="100">
        <v>15</v>
      </c>
      <c r="AH446" s="100">
        <v>4.2</v>
      </c>
      <c r="AI446" s="100">
        <v>9.8000000000000007</v>
      </c>
      <c r="AJ446" s="232"/>
      <c r="AK446" s="100">
        <v>0</v>
      </c>
      <c r="AL446" s="100">
        <v>0</v>
      </c>
      <c r="AM446" s="100">
        <v>0</v>
      </c>
      <c r="AN446" s="100">
        <v>60</v>
      </c>
      <c r="AO446" s="217"/>
      <c r="AP446" s="232"/>
      <c r="AQ446" s="232"/>
      <c r="AR446" s="301"/>
      <c r="AS446" s="244"/>
      <c r="AT446" s="244"/>
      <c r="AU446" s="232"/>
      <c r="AV446" s="232"/>
    </row>
    <row r="447" spans="2:48" ht="84.75" customHeight="1" x14ac:dyDescent="0.35">
      <c r="B447" s="438"/>
      <c r="C447" s="232"/>
      <c r="D447" s="232"/>
      <c r="E447" s="232"/>
      <c r="F447" s="232"/>
      <c r="G447" s="232"/>
      <c r="H447" s="232"/>
      <c r="I447" s="229"/>
      <c r="J447" s="229"/>
      <c r="K447" s="229"/>
      <c r="L447" s="229"/>
      <c r="M447" s="232"/>
      <c r="N447" s="297"/>
      <c r="O447" s="297"/>
      <c r="P447" s="297"/>
      <c r="Q447" s="232"/>
      <c r="R447" s="297"/>
      <c r="S447" s="297"/>
      <c r="T447" s="297"/>
      <c r="U447" s="297"/>
      <c r="V447" s="297"/>
      <c r="W447" s="217"/>
      <c r="X447" s="119" t="s">
        <v>1661</v>
      </c>
      <c r="Y447" s="100" t="s">
        <v>185</v>
      </c>
      <c r="Z447" s="100" t="s">
        <v>72</v>
      </c>
      <c r="AA447" s="100" t="s">
        <v>73</v>
      </c>
      <c r="AB447" s="100" t="s">
        <v>158</v>
      </c>
      <c r="AC447" s="100" t="s">
        <v>75</v>
      </c>
      <c r="AD447" s="100" t="s">
        <v>76</v>
      </c>
      <c r="AE447" s="232"/>
      <c r="AF447" s="100">
        <v>25</v>
      </c>
      <c r="AG447" s="100">
        <v>15</v>
      </c>
      <c r="AH447" s="100">
        <v>3.92</v>
      </c>
      <c r="AI447" s="100">
        <v>5.88</v>
      </c>
      <c r="AJ447" s="232"/>
      <c r="AK447" s="100">
        <v>0</v>
      </c>
      <c r="AL447" s="100">
        <v>0</v>
      </c>
      <c r="AM447" s="100">
        <v>0</v>
      </c>
      <c r="AN447" s="100">
        <v>60</v>
      </c>
      <c r="AO447" s="217"/>
      <c r="AP447" s="232"/>
      <c r="AQ447" s="232"/>
      <c r="AR447" s="301"/>
      <c r="AS447" s="244"/>
      <c r="AT447" s="244"/>
      <c r="AU447" s="232"/>
      <c r="AV447" s="232"/>
    </row>
    <row r="448" spans="2:48" ht="84.75" customHeight="1" x14ac:dyDescent="0.35">
      <c r="B448" s="438">
        <v>177</v>
      </c>
      <c r="C448" s="232" t="s">
        <v>1629</v>
      </c>
      <c r="D448" s="232" t="s">
        <v>1451</v>
      </c>
      <c r="E448" s="232" t="s">
        <v>1662</v>
      </c>
      <c r="F448" s="232" t="s">
        <v>298</v>
      </c>
      <c r="G448" s="232" t="s">
        <v>298</v>
      </c>
      <c r="H448" s="232" t="s">
        <v>298</v>
      </c>
      <c r="I448" s="232" t="s">
        <v>1663</v>
      </c>
      <c r="J448" s="232" t="s">
        <v>1664</v>
      </c>
      <c r="K448" s="232" t="s">
        <v>1665</v>
      </c>
      <c r="L448" s="232" t="s">
        <v>1666</v>
      </c>
      <c r="M448" s="232" t="s">
        <v>1667</v>
      </c>
      <c r="N448" s="297" t="s">
        <v>89</v>
      </c>
      <c r="O448" s="297" t="s">
        <v>237</v>
      </c>
      <c r="P448" s="232" t="s">
        <v>90</v>
      </c>
      <c r="Q448" s="232" t="s">
        <v>102</v>
      </c>
      <c r="R448" s="297">
        <v>10</v>
      </c>
      <c r="S448" s="297" t="s">
        <v>212</v>
      </c>
      <c r="T448" s="297">
        <v>20</v>
      </c>
      <c r="U448" s="297" t="s">
        <v>77</v>
      </c>
      <c r="V448" s="297">
        <v>60</v>
      </c>
      <c r="W448" s="217" t="s">
        <v>77</v>
      </c>
      <c r="X448" s="119" t="s">
        <v>1668</v>
      </c>
      <c r="Y448" s="100" t="s">
        <v>185</v>
      </c>
      <c r="Z448" s="100" t="s">
        <v>72</v>
      </c>
      <c r="AA448" s="100" t="s">
        <v>73</v>
      </c>
      <c r="AB448" s="100" t="s">
        <v>158</v>
      </c>
      <c r="AC448" s="100" t="s">
        <v>75</v>
      </c>
      <c r="AD448" s="100" t="s">
        <v>76</v>
      </c>
      <c r="AE448" s="232">
        <v>8.4</v>
      </c>
      <c r="AF448" s="100">
        <v>25</v>
      </c>
      <c r="AG448" s="100">
        <v>15</v>
      </c>
      <c r="AH448" s="100">
        <v>8</v>
      </c>
      <c r="AI448" s="100">
        <v>12</v>
      </c>
      <c r="AJ448" s="232">
        <v>60</v>
      </c>
      <c r="AK448" s="100">
        <v>0</v>
      </c>
      <c r="AL448" s="100">
        <v>0</v>
      </c>
      <c r="AM448" s="100">
        <v>0</v>
      </c>
      <c r="AN448" s="100">
        <v>60</v>
      </c>
      <c r="AO448" s="217" t="s">
        <v>77</v>
      </c>
      <c r="AP448" s="232" t="s">
        <v>78</v>
      </c>
      <c r="AQ448" s="232" t="s">
        <v>1669</v>
      </c>
      <c r="AR448" s="301" t="s">
        <v>1670</v>
      </c>
      <c r="AS448" s="302">
        <v>46023</v>
      </c>
      <c r="AT448" s="302">
        <v>46387</v>
      </c>
      <c r="AU448" s="232" t="s">
        <v>187</v>
      </c>
      <c r="AV448" s="232" t="s">
        <v>1671</v>
      </c>
    </row>
    <row r="449" spans="2:48" ht="84.75" customHeight="1" x14ac:dyDescent="0.35">
      <c r="B449" s="438"/>
      <c r="C449" s="232"/>
      <c r="D449" s="232"/>
      <c r="E449" s="232"/>
      <c r="F449" s="232"/>
      <c r="G449" s="232"/>
      <c r="H449" s="232"/>
      <c r="I449" s="232"/>
      <c r="J449" s="232"/>
      <c r="K449" s="232"/>
      <c r="L449" s="232"/>
      <c r="M449" s="232"/>
      <c r="N449" s="297"/>
      <c r="O449" s="297"/>
      <c r="P449" s="232"/>
      <c r="Q449" s="232"/>
      <c r="R449" s="297"/>
      <c r="S449" s="297"/>
      <c r="T449" s="297"/>
      <c r="U449" s="297"/>
      <c r="V449" s="297"/>
      <c r="W449" s="217"/>
      <c r="X449" s="119" t="s">
        <v>1672</v>
      </c>
      <c r="Y449" s="100" t="s">
        <v>185</v>
      </c>
      <c r="Z449" s="100" t="s">
        <v>94</v>
      </c>
      <c r="AA449" s="100" t="s">
        <v>73</v>
      </c>
      <c r="AB449" s="100" t="s">
        <v>158</v>
      </c>
      <c r="AC449" s="100" t="s">
        <v>75</v>
      </c>
      <c r="AD449" s="100" t="s">
        <v>76</v>
      </c>
      <c r="AE449" s="232"/>
      <c r="AF449" s="100">
        <v>15</v>
      </c>
      <c r="AG449" s="100">
        <v>15</v>
      </c>
      <c r="AH449" s="100">
        <v>3.6</v>
      </c>
      <c r="AI449" s="100">
        <v>8.4</v>
      </c>
      <c r="AJ449" s="232"/>
      <c r="AK449" s="100">
        <v>0</v>
      </c>
      <c r="AL449" s="100">
        <v>0</v>
      </c>
      <c r="AM449" s="100">
        <v>0</v>
      </c>
      <c r="AN449" s="100">
        <v>60</v>
      </c>
      <c r="AO449" s="217"/>
      <c r="AP449" s="232"/>
      <c r="AQ449" s="232"/>
      <c r="AR449" s="301"/>
      <c r="AS449" s="232"/>
      <c r="AT449" s="232"/>
      <c r="AU449" s="232"/>
      <c r="AV449" s="232"/>
    </row>
    <row r="450" spans="2:48" ht="96.75" customHeight="1" x14ac:dyDescent="0.35">
      <c r="B450" s="438">
        <v>178</v>
      </c>
      <c r="C450" s="217" t="s">
        <v>1673</v>
      </c>
      <c r="D450" s="232" t="s">
        <v>1535</v>
      </c>
      <c r="E450" s="232" t="s">
        <v>1674</v>
      </c>
      <c r="F450" s="232" t="s">
        <v>61</v>
      </c>
      <c r="G450" s="232" t="s">
        <v>1675</v>
      </c>
      <c r="H450" s="232" t="s">
        <v>1676</v>
      </c>
      <c r="I450" s="232" t="s">
        <v>1677</v>
      </c>
      <c r="J450" s="232" t="s">
        <v>1678</v>
      </c>
      <c r="K450" s="232" t="s">
        <v>1679</v>
      </c>
      <c r="L450" s="232" t="s">
        <v>1680</v>
      </c>
      <c r="M450" s="293" t="str">
        <f>IF(G450&lt;&gt;"",CONCATENATE(F450," ",G450),CONCATENATE(I450," ",J450," ",K450," ",L450))</f>
        <v>Posibilidad de pérdida económica y reputacional Inadeucada asistencia a los grupos de valor y que sea realmente el valor programado.</v>
      </c>
      <c r="N450" s="232" t="s">
        <v>64</v>
      </c>
      <c r="O450" s="232" t="s">
        <v>168</v>
      </c>
      <c r="P450" s="232" t="s">
        <v>65</v>
      </c>
      <c r="Q450" s="232" t="s">
        <v>66</v>
      </c>
      <c r="R450" s="232">
        <v>200</v>
      </c>
      <c r="S450" s="232" t="s">
        <v>398</v>
      </c>
      <c r="T450" s="232">
        <f>IF(S450="Muy alta",100,IF(S450="Alta",80,IF(S450="Media",60,IF(S450="Baja",40,IF(S450="Muy baja",20,IF(S450="Casi Seguro",100,IF(S450="Probable",80,IF(S450="Posible",60,IF(S450="Improbable",40,IF(S450="Rara vez",20,0))))))))))</f>
        <v>80</v>
      </c>
      <c r="U450" s="232" t="s">
        <v>77</v>
      </c>
      <c r="V450" s="232">
        <f>IF(U450="Catastrófico",100,IF(U450="Mayor",80,IF(U450="Moderado",60,IF(U450="Menor",40,IF(U450="Leve",20,0)))))</f>
        <v>60</v>
      </c>
      <c r="W450" s="232" t="s">
        <v>70</v>
      </c>
      <c r="X450" s="301" t="s">
        <v>1681</v>
      </c>
      <c r="Y450" s="232" t="s">
        <v>185</v>
      </c>
      <c r="Z450" s="232" t="s">
        <v>72</v>
      </c>
      <c r="AA450" s="232" t="s">
        <v>73</v>
      </c>
      <c r="AB450" s="232" t="s">
        <v>158</v>
      </c>
      <c r="AC450" s="232" t="s">
        <v>75</v>
      </c>
      <c r="AD450" s="232" t="s">
        <v>76</v>
      </c>
      <c r="AE450" s="300">
        <f>AI452</f>
        <v>56</v>
      </c>
      <c r="AF450" s="232">
        <f>IF(Z450="Preventivo",25,IF(Z450="Detectivo",15,0))</f>
        <v>25</v>
      </c>
      <c r="AG450" s="100">
        <f>IF(Z450="Correctivo",0,IF(AA450="Automatizado",25,IF(AA450="Manual",15,0)))</f>
        <v>15</v>
      </c>
      <c r="AH450" s="100">
        <f>($T$9*((AF450+AG450))/100)</f>
        <v>24</v>
      </c>
      <c r="AI450" s="100">
        <f>T450-AH450</f>
        <v>56</v>
      </c>
      <c r="AJ450" s="300">
        <f>AN452</f>
        <v>60</v>
      </c>
      <c r="AK450" s="100">
        <f>IF(Z450="Correctivo",10,0)</f>
        <v>0</v>
      </c>
      <c r="AL450" s="100">
        <f>IF(Y450="Probabilidad",0,IF(AA450="Automatizado",25,IF(AA450="Manual",15,0)))</f>
        <v>0</v>
      </c>
      <c r="AM450" s="100">
        <f>($V$9*((AK450+AL450))/100)</f>
        <v>0</v>
      </c>
      <c r="AN450" s="100">
        <f>V450-AM450</f>
        <v>60</v>
      </c>
      <c r="AO450" s="232" t="s">
        <v>70</v>
      </c>
      <c r="AP450" s="232" t="s">
        <v>78</v>
      </c>
      <c r="AQ450" s="232" t="s">
        <v>1682</v>
      </c>
      <c r="AR450" s="301" t="s">
        <v>1683</v>
      </c>
      <c r="AS450" s="302">
        <v>46023</v>
      </c>
      <c r="AT450" s="302">
        <v>46387</v>
      </c>
      <c r="AU450" s="232" t="s">
        <v>187</v>
      </c>
      <c r="AV450" s="232" t="s">
        <v>1684</v>
      </c>
    </row>
    <row r="451" spans="2:48" ht="53.25" customHeight="1" x14ac:dyDescent="0.35">
      <c r="B451" s="438"/>
      <c r="C451" s="217"/>
      <c r="D451" s="232"/>
      <c r="E451" s="232"/>
      <c r="F451" s="232"/>
      <c r="G451" s="232"/>
      <c r="H451" s="232"/>
      <c r="I451" s="232"/>
      <c r="J451" s="232"/>
      <c r="K451" s="232"/>
      <c r="L451" s="232"/>
      <c r="M451" s="293"/>
      <c r="N451" s="232"/>
      <c r="O451" s="232"/>
      <c r="P451" s="232"/>
      <c r="Q451" s="232"/>
      <c r="R451" s="232"/>
      <c r="S451" s="232"/>
      <c r="T451" s="232"/>
      <c r="U451" s="232"/>
      <c r="V451" s="232"/>
      <c r="W451" s="232"/>
      <c r="X451" s="301"/>
      <c r="Y451" s="232"/>
      <c r="Z451" s="232"/>
      <c r="AA451" s="232"/>
      <c r="AB451" s="232"/>
      <c r="AC451" s="232"/>
      <c r="AD451" s="232"/>
      <c r="AE451" s="300"/>
      <c r="AF451" s="232"/>
      <c r="AG451" s="100">
        <f t="shared" ref="AG451:AG460" si="394">IF(Z451="Correctivo",0,IF(AA451="Automatizado",25,IF(AA451="Manual",15,0)))</f>
        <v>0</v>
      </c>
      <c r="AH451" s="100">
        <f>($AI$9*((AF451+AG451))/100)</f>
        <v>0</v>
      </c>
      <c r="AI451" s="100">
        <f>AI450-AH451</f>
        <v>56</v>
      </c>
      <c r="AJ451" s="300"/>
      <c r="AK451" s="100">
        <f t="shared" ref="AK451:AK460" si="395">IF(Z451="Correctivo",10,0)</f>
        <v>0</v>
      </c>
      <c r="AL451" s="100">
        <f t="shared" ref="AL451:AL460" si="396">IF(Y451="Probabilidad",0,IF(AA451="Automatizado",25,IF(AA451="Manual",15,0)))</f>
        <v>0</v>
      </c>
      <c r="AM451" s="100">
        <f>($AN$9*((AK451+AL451))/100)</f>
        <v>0</v>
      </c>
      <c r="AN451" s="100">
        <f>AN450-AM451</f>
        <v>60</v>
      </c>
      <c r="AO451" s="232"/>
      <c r="AP451" s="232"/>
      <c r="AQ451" s="232"/>
      <c r="AR451" s="301"/>
      <c r="AS451" s="297"/>
      <c r="AT451" s="297"/>
      <c r="AU451" s="297"/>
      <c r="AV451" s="303"/>
    </row>
    <row r="452" spans="2:48" ht="56.25" customHeight="1" x14ac:dyDescent="0.35">
      <c r="B452" s="438"/>
      <c r="C452" s="217"/>
      <c r="D452" s="232"/>
      <c r="E452" s="232"/>
      <c r="F452" s="232"/>
      <c r="G452" s="232"/>
      <c r="H452" s="232"/>
      <c r="I452" s="232"/>
      <c r="J452" s="232"/>
      <c r="K452" s="232"/>
      <c r="L452" s="232"/>
      <c r="M452" s="293"/>
      <c r="N452" s="232"/>
      <c r="O452" s="232"/>
      <c r="P452" s="232"/>
      <c r="Q452" s="232"/>
      <c r="R452" s="232"/>
      <c r="S452" s="232"/>
      <c r="T452" s="232"/>
      <c r="U452" s="232"/>
      <c r="V452" s="232"/>
      <c r="W452" s="232"/>
      <c r="X452" s="301"/>
      <c r="Y452" s="232"/>
      <c r="Z452" s="232"/>
      <c r="AA452" s="232"/>
      <c r="AB452" s="232"/>
      <c r="AC452" s="232"/>
      <c r="AD452" s="232"/>
      <c r="AE452" s="300"/>
      <c r="AF452" s="232"/>
      <c r="AG452" s="100">
        <f t="shared" si="394"/>
        <v>0</v>
      </c>
      <c r="AH452" s="100">
        <f>($AI$10*((AF452+AG452))/100)</f>
        <v>0</v>
      </c>
      <c r="AI452" s="100">
        <f>AI451-AH452</f>
        <v>56</v>
      </c>
      <c r="AJ452" s="300"/>
      <c r="AK452" s="100">
        <f t="shared" si="395"/>
        <v>0</v>
      </c>
      <c r="AL452" s="100">
        <f t="shared" si="396"/>
        <v>0</v>
      </c>
      <c r="AM452" s="100">
        <f>($AN$10*((AK452+AL452))/100)</f>
        <v>0</v>
      </c>
      <c r="AN452" s="100">
        <f>AN451-AM452</f>
        <v>60</v>
      </c>
      <c r="AO452" s="232"/>
      <c r="AP452" s="232"/>
      <c r="AQ452" s="232"/>
      <c r="AR452" s="301"/>
      <c r="AS452" s="297"/>
      <c r="AT452" s="297"/>
      <c r="AU452" s="297"/>
      <c r="AV452" s="303"/>
    </row>
    <row r="453" spans="2:48" ht="69.75" customHeight="1" x14ac:dyDescent="0.35">
      <c r="B453" s="438">
        <v>179</v>
      </c>
      <c r="C453" s="217" t="s">
        <v>1673</v>
      </c>
      <c r="D453" s="217" t="s">
        <v>1348</v>
      </c>
      <c r="E453" s="217" t="s">
        <v>1685</v>
      </c>
      <c r="F453" s="217" t="s">
        <v>109</v>
      </c>
      <c r="G453" s="232" t="s">
        <v>1686</v>
      </c>
      <c r="H453" s="232" t="s">
        <v>1687</v>
      </c>
      <c r="I453" s="232" t="s">
        <v>1363</v>
      </c>
      <c r="J453" s="232" t="s">
        <v>1364</v>
      </c>
      <c r="K453" s="232" t="s">
        <v>1688</v>
      </c>
      <c r="L453" s="232" t="s">
        <v>1680</v>
      </c>
      <c r="M453" s="293" t="str">
        <f t="shared" ref="M453" si="397">IF(G453&lt;&gt;"",CONCATENATE(F453," ",G453),CONCATENATE(I453," ",J453," ",K453," ",L453))</f>
        <v>Posibilidad de pérdida reputacional Perdida reputacional ante la población víctima, ciudadanía en general, ente territorial, organizaciones defensoras de derechos humanos, Ministerio Público y Comunidad Internacional por no realizar las jornadas móviles de atención, orientación y comunicación a las víctimas.</v>
      </c>
      <c r="N453" s="232" t="s">
        <v>64</v>
      </c>
      <c r="O453" s="232" t="s">
        <v>168</v>
      </c>
      <c r="P453" s="217" t="s">
        <v>65</v>
      </c>
      <c r="Q453" s="217" t="s">
        <v>66</v>
      </c>
      <c r="R453" s="217">
        <v>50</v>
      </c>
      <c r="S453" s="217" t="s">
        <v>113</v>
      </c>
      <c r="T453" s="217">
        <f t="shared" ref="T453" si="398">IF(S453="Muy alta",100,IF(S453="Alta",80,IF(S453="Media",60,IF(S453="Baja",40,IF(S453="Muy baja",20,IF(S453="Casi Seguro",100,IF(S453="Probable",80,IF(S453="Posible",60,IF(S453="Improbable",40,IF(S453="Rara vez",20,0))))))))))</f>
        <v>40</v>
      </c>
      <c r="U453" s="217" t="s">
        <v>114</v>
      </c>
      <c r="V453" s="217">
        <f t="shared" ref="V453" si="399">IF(U453="Catastrófico",100,IF(U453="Mayor",80,IF(U453="Moderado",60,IF(U453="Menor",40,IF(U453="Leve",20,0)))))</f>
        <v>40</v>
      </c>
      <c r="W453" s="217" t="s">
        <v>77</v>
      </c>
      <c r="X453" s="97" t="s">
        <v>1689</v>
      </c>
      <c r="Y453" s="99" t="s">
        <v>1690</v>
      </c>
      <c r="Z453" s="99" t="s">
        <v>84</v>
      </c>
      <c r="AA453" s="99" t="s">
        <v>73</v>
      </c>
      <c r="AB453" s="99" t="s">
        <v>158</v>
      </c>
      <c r="AC453" s="99" t="s">
        <v>75</v>
      </c>
      <c r="AD453" s="99" t="s">
        <v>76</v>
      </c>
      <c r="AE453" s="226">
        <f>AI455</f>
        <v>40</v>
      </c>
      <c r="AF453" s="99">
        <f t="shared" ref="AF453:AF460" si="400">IF(Z453="Preventivo",25,IF(Z453="Detectivo",15,0))</f>
        <v>0</v>
      </c>
      <c r="AG453" s="99">
        <f t="shared" si="394"/>
        <v>0</v>
      </c>
      <c r="AH453" s="99">
        <f>($T$12*((AF453+AG453))/100)</f>
        <v>0</v>
      </c>
      <c r="AI453" s="99">
        <f>T453-AH453</f>
        <v>40</v>
      </c>
      <c r="AJ453" s="226">
        <f>AN455</f>
        <v>0</v>
      </c>
      <c r="AK453" s="99">
        <f t="shared" si="395"/>
        <v>10</v>
      </c>
      <c r="AL453" s="99">
        <f t="shared" si="396"/>
        <v>15</v>
      </c>
      <c r="AM453" s="99">
        <f>($V$12*((AK453+AL453))/100)</f>
        <v>0</v>
      </c>
      <c r="AN453" s="99">
        <f>V453-AM453</f>
        <v>40</v>
      </c>
      <c r="AO453" s="217" t="s">
        <v>163</v>
      </c>
      <c r="AP453" s="217" t="s">
        <v>166</v>
      </c>
      <c r="AQ453" s="217" t="s">
        <v>1383</v>
      </c>
      <c r="AR453" s="227" t="s">
        <v>1691</v>
      </c>
      <c r="AS453" s="270">
        <v>46023</v>
      </c>
      <c r="AT453" s="270">
        <v>46387</v>
      </c>
      <c r="AU453" s="217" t="s">
        <v>187</v>
      </c>
      <c r="AV453" s="217" t="s">
        <v>1692</v>
      </c>
    </row>
    <row r="454" spans="2:48" ht="86.25" customHeight="1" x14ac:dyDescent="0.35">
      <c r="B454" s="438"/>
      <c r="C454" s="217"/>
      <c r="D454" s="217"/>
      <c r="E454" s="217"/>
      <c r="F454" s="217"/>
      <c r="G454" s="232"/>
      <c r="H454" s="232"/>
      <c r="I454" s="232"/>
      <c r="J454" s="232"/>
      <c r="K454" s="232"/>
      <c r="L454" s="232"/>
      <c r="M454" s="293"/>
      <c r="N454" s="232"/>
      <c r="O454" s="232"/>
      <c r="P454" s="217"/>
      <c r="Q454" s="217"/>
      <c r="R454" s="217"/>
      <c r="S454" s="217"/>
      <c r="T454" s="217"/>
      <c r="U454" s="217"/>
      <c r="V454" s="217"/>
      <c r="W454" s="217"/>
      <c r="X454" s="97" t="s">
        <v>1693</v>
      </c>
      <c r="Y454" s="99" t="s">
        <v>1690</v>
      </c>
      <c r="Z454" s="99" t="s">
        <v>84</v>
      </c>
      <c r="AA454" s="99" t="s">
        <v>73</v>
      </c>
      <c r="AB454" s="99" t="s">
        <v>158</v>
      </c>
      <c r="AC454" s="99" t="s">
        <v>75</v>
      </c>
      <c r="AD454" s="99" t="s">
        <v>76</v>
      </c>
      <c r="AE454" s="226"/>
      <c r="AF454" s="99">
        <f t="shared" si="400"/>
        <v>0</v>
      </c>
      <c r="AG454" s="99">
        <f t="shared" si="394"/>
        <v>0</v>
      </c>
      <c r="AH454" s="99">
        <f>($AI$12*((AF454+AG454))/100)</f>
        <v>0</v>
      </c>
      <c r="AI454" s="99">
        <f>AI453-AH454</f>
        <v>40</v>
      </c>
      <c r="AJ454" s="226"/>
      <c r="AK454" s="99">
        <f t="shared" si="395"/>
        <v>10</v>
      </c>
      <c r="AL454" s="99">
        <f t="shared" si="396"/>
        <v>15</v>
      </c>
      <c r="AM454" s="99">
        <f>($AN$12*((AK454+AL454))/100)</f>
        <v>20</v>
      </c>
      <c r="AN454" s="99">
        <f>AN453-AM454</f>
        <v>20</v>
      </c>
      <c r="AO454" s="217"/>
      <c r="AP454" s="217"/>
      <c r="AQ454" s="217"/>
      <c r="AR454" s="301"/>
      <c r="AS454" s="297"/>
      <c r="AT454" s="297"/>
      <c r="AU454" s="297"/>
      <c r="AV454" s="217"/>
    </row>
    <row r="455" spans="2:48" ht="86.25" customHeight="1" x14ac:dyDescent="0.35">
      <c r="B455" s="438"/>
      <c r="C455" s="217"/>
      <c r="D455" s="217"/>
      <c r="E455" s="217"/>
      <c r="F455" s="217"/>
      <c r="G455" s="232"/>
      <c r="H455" s="232"/>
      <c r="I455" s="232"/>
      <c r="J455" s="232"/>
      <c r="K455" s="232"/>
      <c r="L455" s="232"/>
      <c r="M455" s="293"/>
      <c r="N455" s="232"/>
      <c r="O455" s="232"/>
      <c r="P455" s="217"/>
      <c r="Q455" s="217"/>
      <c r="R455" s="217"/>
      <c r="S455" s="217"/>
      <c r="T455" s="217"/>
      <c r="U455" s="217"/>
      <c r="V455" s="217"/>
      <c r="W455" s="217"/>
      <c r="X455" s="97" t="s">
        <v>1694</v>
      </c>
      <c r="Y455" s="99" t="s">
        <v>1690</v>
      </c>
      <c r="Z455" s="99" t="s">
        <v>84</v>
      </c>
      <c r="AA455" s="99" t="s">
        <v>73</v>
      </c>
      <c r="AB455" s="99" t="s">
        <v>158</v>
      </c>
      <c r="AC455" s="99" t="s">
        <v>75</v>
      </c>
      <c r="AD455" s="99" t="s">
        <v>76</v>
      </c>
      <c r="AE455" s="226"/>
      <c r="AF455" s="99">
        <f t="shared" si="400"/>
        <v>0</v>
      </c>
      <c r="AG455" s="99">
        <f t="shared" si="394"/>
        <v>0</v>
      </c>
      <c r="AH455" s="99">
        <f>($AI$13*((AF455+AG455))/100)</f>
        <v>0</v>
      </c>
      <c r="AI455" s="99">
        <f>AI454-AH455</f>
        <v>40</v>
      </c>
      <c r="AJ455" s="226"/>
      <c r="AK455" s="99">
        <f t="shared" si="395"/>
        <v>10</v>
      </c>
      <c r="AL455" s="99">
        <f t="shared" si="396"/>
        <v>15</v>
      </c>
      <c r="AM455" s="99">
        <f>($AN$13*((AK455+AL455))/100)</f>
        <v>20</v>
      </c>
      <c r="AN455" s="99">
        <f>AN454-AM455</f>
        <v>0</v>
      </c>
      <c r="AO455" s="217"/>
      <c r="AP455" s="217"/>
      <c r="AQ455" s="217"/>
      <c r="AR455" s="301"/>
      <c r="AS455" s="297"/>
      <c r="AT455" s="297"/>
      <c r="AU455" s="297"/>
      <c r="AV455" s="217"/>
    </row>
    <row r="456" spans="2:48" ht="116.25" customHeight="1" x14ac:dyDescent="0.35">
      <c r="B456" s="438">
        <v>180</v>
      </c>
      <c r="C456" s="217" t="s">
        <v>1673</v>
      </c>
      <c r="D456" s="217" t="s">
        <v>1361</v>
      </c>
      <c r="E456" s="217" t="s">
        <v>1362</v>
      </c>
      <c r="F456" s="217" t="s">
        <v>61</v>
      </c>
      <c r="G456" s="232" t="s">
        <v>1695</v>
      </c>
      <c r="H456" s="232" t="s">
        <v>1696</v>
      </c>
      <c r="I456" s="232" t="s">
        <v>1363</v>
      </c>
      <c r="J456" s="232" t="s">
        <v>1697</v>
      </c>
      <c r="K456" s="232" t="s">
        <v>1698</v>
      </c>
      <c r="L456" s="232" t="s">
        <v>1699</v>
      </c>
      <c r="M456" s="293" t="s">
        <v>1700</v>
      </c>
      <c r="N456" s="232" t="s">
        <v>89</v>
      </c>
      <c r="O456" s="232" t="s">
        <v>168</v>
      </c>
      <c r="P456" s="217" t="s">
        <v>90</v>
      </c>
      <c r="Q456" s="217" t="s">
        <v>91</v>
      </c>
      <c r="R456" s="217">
        <v>1000</v>
      </c>
      <c r="S456" s="217" t="s">
        <v>605</v>
      </c>
      <c r="T456" s="217">
        <f t="shared" ref="T456" si="401">IF(S456="Muy alta",100,IF(S456="Alta",80,IF(S456="Media",60,IF(S456="Baja",40,IF(S456="Muy baja",20,IF(S456="Casi Seguro",100,IF(S456="Probable",80,IF(S456="Posible",60,IF(S456="Improbable",40,IF(S456="Rara vez",20,0))))))))))</f>
        <v>100</v>
      </c>
      <c r="U456" s="217" t="s">
        <v>134</v>
      </c>
      <c r="V456" s="217">
        <f t="shared" ref="V456" si="402">IF(U456="Catastrófico",100,IF(U456="Mayor",80,IF(U456="Moderado",60,IF(U456="Menor",40,IF(U456="Leve",20,0)))))</f>
        <v>100</v>
      </c>
      <c r="W456" s="217" t="s">
        <v>135</v>
      </c>
      <c r="X456" s="76" t="s">
        <v>1701</v>
      </c>
      <c r="Y456" s="99" t="s">
        <v>185</v>
      </c>
      <c r="Z456" s="99" t="s">
        <v>72</v>
      </c>
      <c r="AA456" s="99" t="s">
        <v>73</v>
      </c>
      <c r="AB456" s="99" t="s">
        <v>158</v>
      </c>
      <c r="AC456" s="99" t="s">
        <v>75</v>
      </c>
      <c r="AD456" s="99" t="s">
        <v>76</v>
      </c>
      <c r="AE456" s="226">
        <f>AI458</f>
        <v>83.52</v>
      </c>
      <c r="AF456" s="99">
        <f t="shared" si="400"/>
        <v>25</v>
      </c>
      <c r="AG456" s="99">
        <f t="shared" si="394"/>
        <v>15</v>
      </c>
      <c r="AH456" s="99">
        <f>($T$15*((AF456+AG456))/100)</f>
        <v>0</v>
      </c>
      <c r="AI456" s="99">
        <f>T456-AH456</f>
        <v>100</v>
      </c>
      <c r="AJ456" s="226">
        <f>AN458</f>
        <v>100</v>
      </c>
      <c r="AK456" s="99">
        <f t="shared" si="395"/>
        <v>0</v>
      </c>
      <c r="AL456" s="99">
        <f t="shared" si="396"/>
        <v>0</v>
      </c>
      <c r="AM456" s="99">
        <f>($V$15*((AK456+AL456))/100)</f>
        <v>0</v>
      </c>
      <c r="AN456" s="99">
        <f>V456-AM456</f>
        <v>100</v>
      </c>
      <c r="AO456" s="217" t="s">
        <v>135</v>
      </c>
      <c r="AP456" s="217" t="s">
        <v>78</v>
      </c>
      <c r="AQ456" s="217" t="s">
        <v>1369</v>
      </c>
      <c r="AR456" s="76" t="s">
        <v>1702</v>
      </c>
      <c r="AS456" s="270">
        <v>46023</v>
      </c>
      <c r="AT456" s="270">
        <v>46387</v>
      </c>
      <c r="AU456" s="298" t="s">
        <v>187</v>
      </c>
      <c r="AV456" s="217" t="s">
        <v>1703</v>
      </c>
    </row>
    <row r="457" spans="2:48" ht="112.5" customHeight="1" x14ac:dyDescent="0.35">
      <c r="B457" s="438"/>
      <c r="C457" s="217"/>
      <c r="D457" s="217"/>
      <c r="E457" s="217"/>
      <c r="F457" s="217"/>
      <c r="G457" s="232"/>
      <c r="H457" s="232"/>
      <c r="I457" s="232"/>
      <c r="J457" s="232"/>
      <c r="K457" s="232"/>
      <c r="L457" s="232"/>
      <c r="M457" s="293"/>
      <c r="N457" s="232"/>
      <c r="O457" s="232"/>
      <c r="P457" s="217"/>
      <c r="Q457" s="217"/>
      <c r="R457" s="217"/>
      <c r="S457" s="217"/>
      <c r="T457" s="217"/>
      <c r="U457" s="217"/>
      <c r="V457" s="217"/>
      <c r="W457" s="217"/>
      <c r="X457" s="76" t="s">
        <v>1704</v>
      </c>
      <c r="Y457" s="99" t="s">
        <v>185</v>
      </c>
      <c r="Z457" s="99" t="s">
        <v>72</v>
      </c>
      <c r="AA457" s="99" t="s">
        <v>73</v>
      </c>
      <c r="AB457" s="99" t="s">
        <v>158</v>
      </c>
      <c r="AC457" s="99" t="s">
        <v>75</v>
      </c>
      <c r="AD457" s="99" t="s">
        <v>76</v>
      </c>
      <c r="AE457" s="226"/>
      <c r="AF457" s="99">
        <f t="shared" si="400"/>
        <v>25</v>
      </c>
      <c r="AG457" s="99">
        <f t="shared" si="394"/>
        <v>15</v>
      </c>
      <c r="AH457" s="99">
        <f>($AI$15*((AF457+AG457))/100)</f>
        <v>10.08</v>
      </c>
      <c r="AI457" s="99">
        <f>AI456-AH457</f>
        <v>89.92</v>
      </c>
      <c r="AJ457" s="226"/>
      <c r="AK457" s="99">
        <f t="shared" si="395"/>
        <v>0</v>
      </c>
      <c r="AL457" s="99">
        <f t="shared" si="396"/>
        <v>0</v>
      </c>
      <c r="AM457" s="99">
        <f>($AN$15*((AK457+AL457))/100)</f>
        <v>0</v>
      </c>
      <c r="AN457" s="99">
        <f>AN456-AM457</f>
        <v>100</v>
      </c>
      <c r="AO457" s="217"/>
      <c r="AP457" s="217"/>
      <c r="AQ457" s="217"/>
      <c r="AR457" s="76" t="s">
        <v>1705</v>
      </c>
      <c r="AS457" s="297"/>
      <c r="AT457" s="217"/>
      <c r="AU457" s="298"/>
      <c r="AV457" s="217"/>
    </row>
    <row r="458" spans="2:48" ht="93.75" customHeight="1" x14ac:dyDescent="0.35">
      <c r="B458" s="438"/>
      <c r="C458" s="217"/>
      <c r="D458" s="217"/>
      <c r="E458" s="217"/>
      <c r="F458" s="217"/>
      <c r="G458" s="232"/>
      <c r="H458" s="232"/>
      <c r="I458" s="232"/>
      <c r="J458" s="232"/>
      <c r="K458" s="232"/>
      <c r="L458" s="232"/>
      <c r="M458" s="293"/>
      <c r="N458" s="232"/>
      <c r="O458" s="232"/>
      <c r="P458" s="217"/>
      <c r="Q458" s="217"/>
      <c r="R458" s="217"/>
      <c r="S458" s="217"/>
      <c r="T458" s="217"/>
      <c r="U458" s="217"/>
      <c r="V458" s="217"/>
      <c r="W458" s="217"/>
      <c r="X458" s="76" t="s">
        <v>1706</v>
      </c>
      <c r="Y458" s="99" t="s">
        <v>185</v>
      </c>
      <c r="Z458" s="99" t="s">
        <v>72</v>
      </c>
      <c r="AA458" s="99" t="s">
        <v>73</v>
      </c>
      <c r="AB458" s="99" t="s">
        <v>158</v>
      </c>
      <c r="AC458" s="99" t="s">
        <v>75</v>
      </c>
      <c r="AD458" s="99" t="s">
        <v>76</v>
      </c>
      <c r="AE458" s="226"/>
      <c r="AF458" s="99">
        <f t="shared" si="400"/>
        <v>25</v>
      </c>
      <c r="AG458" s="99">
        <f t="shared" si="394"/>
        <v>15</v>
      </c>
      <c r="AH458" s="99">
        <f>($AI$16*((AF458+AG458))/100)</f>
        <v>6.4</v>
      </c>
      <c r="AI458" s="99">
        <f>AI457-AH458</f>
        <v>83.52</v>
      </c>
      <c r="AJ458" s="226"/>
      <c r="AK458" s="99">
        <f t="shared" si="395"/>
        <v>0</v>
      </c>
      <c r="AL458" s="99">
        <f t="shared" si="396"/>
        <v>0</v>
      </c>
      <c r="AM458" s="99">
        <f>($AN$16*((AK458+AL458))/100)</f>
        <v>0</v>
      </c>
      <c r="AN458" s="99">
        <f>AN457-AM458</f>
        <v>100</v>
      </c>
      <c r="AO458" s="217"/>
      <c r="AP458" s="217"/>
      <c r="AQ458" s="217"/>
      <c r="AR458" s="76" t="s">
        <v>1707</v>
      </c>
      <c r="AS458" s="297"/>
      <c r="AT458" s="217"/>
      <c r="AU458" s="298"/>
      <c r="AV458" s="217"/>
    </row>
    <row r="459" spans="2:48" ht="95.25" customHeight="1" x14ac:dyDescent="0.35">
      <c r="B459" s="438">
        <v>181</v>
      </c>
      <c r="C459" s="217" t="s">
        <v>1673</v>
      </c>
      <c r="D459" s="232" t="s">
        <v>1348</v>
      </c>
      <c r="E459" s="232" t="s">
        <v>1386</v>
      </c>
      <c r="F459" s="232" t="s">
        <v>109</v>
      </c>
      <c r="G459" s="232" t="s">
        <v>1708</v>
      </c>
      <c r="H459" s="232" t="s">
        <v>1709</v>
      </c>
      <c r="I459" s="232" t="s">
        <v>1363</v>
      </c>
      <c r="J459" s="232" t="s">
        <v>1697</v>
      </c>
      <c r="K459" s="232" t="s">
        <v>1688</v>
      </c>
      <c r="L459" s="232" t="s">
        <v>1680</v>
      </c>
      <c r="M459" s="232" t="s">
        <v>1710</v>
      </c>
      <c r="N459" s="232" t="s">
        <v>64</v>
      </c>
      <c r="O459" s="232" t="s">
        <v>168</v>
      </c>
      <c r="P459" s="232" t="s">
        <v>65</v>
      </c>
      <c r="Q459" s="232" t="s">
        <v>211</v>
      </c>
      <c r="R459" s="232">
        <v>15</v>
      </c>
      <c r="S459" s="232" t="s">
        <v>113</v>
      </c>
      <c r="T459" s="232">
        <f t="shared" ref="T459" si="403">IF(S459="Muy alta",100,IF(S459="Alta",80,IF(S459="Media",60,IF(S459="Baja",40,IF(S459="Muy baja",20,IF(S459="Casi Seguro",100,IF(S459="Probable",80,IF(S459="Posible",60,IF(S459="Improbable",40,IF(S459="Rara vez",20,0))))))))))</f>
        <v>40</v>
      </c>
      <c r="U459" s="232" t="s">
        <v>77</v>
      </c>
      <c r="V459" s="232">
        <f t="shared" ref="V459" si="404">IF(U459="Catastrófico",100,IF(U459="Mayor",80,IF(U459="Moderado",60,IF(U459="Menor",40,IF(U459="Leve",20,0)))))</f>
        <v>60</v>
      </c>
      <c r="W459" s="232" t="s">
        <v>77</v>
      </c>
      <c r="X459" s="76" t="s">
        <v>1711</v>
      </c>
      <c r="Y459" s="100" t="s">
        <v>185</v>
      </c>
      <c r="Z459" s="100" t="s">
        <v>72</v>
      </c>
      <c r="AA459" s="100" t="s">
        <v>73</v>
      </c>
      <c r="AB459" s="100" t="s">
        <v>158</v>
      </c>
      <c r="AC459" s="100" t="s">
        <v>75</v>
      </c>
      <c r="AD459" s="100" t="s">
        <v>76</v>
      </c>
      <c r="AE459" s="300">
        <f>AI459</f>
        <v>24</v>
      </c>
      <c r="AF459" s="100">
        <f t="shared" si="400"/>
        <v>25</v>
      </c>
      <c r="AG459" s="100">
        <f t="shared" si="394"/>
        <v>15</v>
      </c>
      <c r="AH459" s="100">
        <f>($T$18*((AF459+AG459))/100)</f>
        <v>16</v>
      </c>
      <c r="AI459" s="100">
        <f>T459-AH459</f>
        <v>24</v>
      </c>
      <c r="AJ459" s="300">
        <f>AI459</f>
        <v>24</v>
      </c>
      <c r="AK459" s="100">
        <f t="shared" si="395"/>
        <v>0</v>
      </c>
      <c r="AL459" s="100">
        <f t="shared" si="396"/>
        <v>0</v>
      </c>
      <c r="AM459" s="100">
        <f>($V$18*((AK459+AL459))/100)</f>
        <v>0</v>
      </c>
      <c r="AN459" s="100">
        <f>V459-AM459</f>
        <v>60</v>
      </c>
      <c r="AO459" s="232" t="s">
        <v>77</v>
      </c>
      <c r="AP459" s="232" t="s">
        <v>78</v>
      </c>
      <c r="AQ459" s="232" t="s">
        <v>79</v>
      </c>
      <c r="AR459" s="76" t="s">
        <v>1712</v>
      </c>
      <c r="AS459" s="153">
        <v>46023</v>
      </c>
      <c r="AT459" s="153">
        <v>46387</v>
      </c>
      <c r="AU459" s="297" t="s">
        <v>187</v>
      </c>
      <c r="AV459" s="297" t="s">
        <v>1713</v>
      </c>
    </row>
    <row r="460" spans="2:48" ht="102.75" customHeight="1" x14ac:dyDescent="0.35">
      <c r="B460" s="438"/>
      <c r="C460" s="217"/>
      <c r="D460" s="232"/>
      <c r="E460" s="232"/>
      <c r="F460" s="232"/>
      <c r="G460" s="232"/>
      <c r="H460" s="232"/>
      <c r="I460" s="232"/>
      <c r="J460" s="232"/>
      <c r="K460" s="232"/>
      <c r="L460" s="232"/>
      <c r="M460" s="232"/>
      <c r="N460" s="232"/>
      <c r="O460" s="232"/>
      <c r="P460" s="232"/>
      <c r="Q460" s="232"/>
      <c r="R460" s="232"/>
      <c r="S460" s="232"/>
      <c r="T460" s="232"/>
      <c r="U460" s="232"/>
      <c r="V460" s="232"/>
      <c r="W460" s="232"/>
      <c r="X460" s="76" t="s">
        <v>1714</v>
      </c>
      <c r="Y460" s="100" t="s">
        <v>185</v>
      </c>
      <c r="Z460" s="100" t="s">
        <v>72</v>
      </c>
      <c r="AA460" s="100" t="s">
        <v>73</v>
      </c>
      <c r="AB460" s="100" t="s">
        <v>158</v>
      </c>
      <c r="AC460" s="100" t="s">
        <v>75</v>
      </c>
      <c r="AD460" s="100" t="s">
        <v>76</v>
      </c>
      <c r="AE460" s="300"/>
      <c r="AF460" s="100">
        <f t="shared" si="400"/>
        <v>25</v>
      </c>
      <c r="AG460" s="100">
        <f t="shared" si="394"/>
        <v>15</v>
      </c>
      <c r="AH460" s="100">
        <f>($AI$18*((AF460+AG460))/100)</f>
        <v>6.4</v>
      </c>
      <c r="AI460" s="100">
        <f>AI459-AH460</f>
        <v>17.600000000000001</v>
      </c>
      <c r="AJ460" s="300"/>
      <c r="AK460" s="100">
        <f t="shared" si="395"/>
        <v>0</v>
      </c>
      <c r="AL460" s="100">
        <f t="shared" si="396"/>
        <v>0</v>
      </c>
      <c r="AM460" s="100">
        <f>($AN$18*((AK460+AL460))/100)</f>
        <v>0</v>
      </c>
      <c r="AN460" s="100">
        <f>AN459-AM460</f>
        <v>60</v>
      </c>
      <c r="AO460" s="232"/>
      <c r="AP460" s="232"/>
      <c r="AQ460" s="232"/>
      <c r="AR460" s="76" t="s">
        <v>1715</v>
      </c>
      <c r="AS460" s="153">
        <v>46023</v>
      </c>
      <c r="AT460" s="153">
        <v>46387</v>
      </c>
      <c r="AU460" s="297"/>
      <c r="AV460" s="297"/>
    </row>
    <row r="461" spans="2:48" ht="129" customHeight="1" x14ac:dyDescent="0.35">
      <c r="B461" s="142">
        <v>182</v>
      </c>
      <c r="C461" s="111" t="s">
        <v>1716</v>
      </c>
      <c r="D461" s="111" t="s">
        <v>1717</v>
      </c>
      <c r="E461" s="111" t="s">
        <v>1718</v>
      </c>
      <c r="F461" s="111" t="s">
        <v>61</v>
      </c>
      <c r="G461" s="111" t="s">
        <v>1719</v>
      </c>
      <c r="H461" s="111" t="s">
        <v>1720</v>
      </c>
      <c r="I461" s="111" t="s">
        <v>298</v>
      </c>
      <c r="J461" s="111" t="s">
        <v>298</v>
      </c>
      <c r="K461" s="111" t="s">
        <v>298</v>
      </c>
      <c r="L461" s="111" t="s">
        <v>298</v>
      </c>
      <c r="M461" s="100" t="s">
        <v>1721</v>
      </c>
      <c r="N461" s="141" t="s">
        <v>64</v>
      </c>
      <c r="O461" s="141" t="s">
        <v>237</v>
      </c>
      <c r="P461" s="141" t="s">
        <v>65</v>
      </c>
      <c r="Q461" s="141" t="s">
        <v>66</v>
      </c>
      <c r="R461" s="141">
        <v>20000</v>
      </c>
      <c r="S461" s="141" t="s">
        <v>376</v>
      </c>
      <c r="T461" s="141">
        <v>100</v>
      </c>
      <c r="U461" s="141" t="s">
        <v>77</v>
      </c>
      <c r="V461" s="141">
        <v>60</v>
      </c>
      <c r="W461" s="99" t="s">
        <v>70</v>
      </c>
      <c r="X461" s="112" t="s">
        <v>1722</v>
      </c>
      <c r="Y461" s="111" t="s">
        <v>185</v>
      </c>
      <c r="Z461" s="111" t="s">
        <v>94</v>
      </c>
      <c r="AA461" s="111" t="s">
        <v>73</v>
      </c>
      <c r="AB461" s="111" t="s">
        <v>74</v>
      </c>
      <c r="AC461" s="111" t="s">
        <v>75</v>
      </c>
      <c r="AD461" s="111" t="s">
        <v>76</v>
      </c>
      <c r="AE461" s="111">
        <v>70</v>
      </c>
      <c r="AF461" s="111">
        <v>15</v>
      </c>
      <c r="AG461" s="111">
        <v>15</v>
      </c>
      <c r="AH461" s="111">
        <v>30</v>
      </c>
      <c r="AI461" s="111">
        <v>70</v>
      </c>
      <c r="AJ461" s="111">
        <v>60</v>
      </c>
      <c r="AK461" s="111">
        <v>0</v>
      </c>
      <c r="AL461" s="111">
        <v>0</v>
      </c>
      <c r="AM461" s="111">
        <v>0</v>
      </c>
      <c r="AN461" s="111">
        <v>60</v>
      </c>
      <c r="AO461" s="99" t="s">
        <v>77</v>
      </c>
      <c r="AP461" s="111" t="s">
        <v>78</v>
      </c>
      <c r="AQ461" s="111" t="s">
        <v>79</v>
      </c>
      <c r="AR461" s="112" t="s">
        <v>1723</v>
      </c>
      <c r="AS461" s="153">
        <v>46023</v>
      </c>
      <c r="AT461" s="153">
        <v>46387</v>
      </c>
      <c r="AU461" s="111" t="s">
        <v>187</v>
      </c>
      <c r="AV461" s="111" t="s">
        <v>1724</v>
      </c>
    </row>
    <row r="462" spans="2:48" ht="120" customHeight="1" x14ac:dyDescent="0.35">
      <c r="B462" s="438">
        <v>183</v>
      </c>
      <c r="C462" s="244" t="s">
        <v>1716</v>
      </c>
      <c r="D462" s="244" t="s">
        <v>1725</v>
      </c>
      <c r="E462" s="244" t="s">
        <v>1726</v>
      </c>
      <c r="F462" s="244" t="s">
        <v>109</v>
      </c>
      <c r="G462" s="244" t="s">
        <v>1727</v>
      </c>
      <c r="H462" s="244" t="s">
        <v>1728</v>
      </c>
      <c r="I462" s="219" t="s">
        <v>298</v>
      </c>
      <c r="J462" s="219" t="s">
        <v>298</v>
      </c>
      <c r="K462" s="219" t="s">
        <v>298</v>
      </c>
      <c r="L462" s="219" t="s">
        <v>298</v>
      </c>
      <c r="M462" s="232" t="s">
        <v>1729</v>
      </c>
      <c r="N462" s="244" t="s">
        <v>64</v>
      </c>
      <c r="O462" s="244" t="s">
        <v>237</v>
      </c>
      <c r="P462" s="244" t="s">
        <v>65</v>
      </c>
      <c r="Q462" s="244" t="s">
        <v>66</v>
      </c>
      <c r="R462" s="244">
        <v>40</v>
      </c>
      <c r="S462" s="244" t="s">
        <v>113</v>
      </c>
      <c r="T462" s="244">
        <v>40</v>
      </c>
      <c r="U462" s="244" t="s">
        <v>77</v>
      </c>
      <c r="V462" s="244">
        <v>60</v>
      </c>
      <c r="W462" s="217" t="s">
        <v>77</v>
      </c>
      <c r="X462" s="112" t="s">
        <v>1730</v>
      </c>
      <c r="Y462" s="111" t="s">
        <v>185</v>
      </c>
      <c r="Z462" s="111" t="s">
        <v>72</v>
      </c>
      <c r="AA462" s="111" t="s">
        <v>73</v>
      </c>
      <c r="AB462" s="111" t="s">
        <v>74</v>
      </c>
      <c r="AC462" s="111" t="s">
        <v>75</v>
      </c>
      <c r="AD462" s="111" t="s">
        <v>76</v>
      </c>
      <c r="AE462" s="244">
        <v>16.8</v>
      </c>
      <c r="AF462" s="111">
        <v>25</v>
      </c>
      <c r="AG462" s="111">
        <v>15</v>
      </c>
      <c r="AH462" s="111">
        <v>16</v>
      </c>
      <c r="AI462" s="111">
        <v>24</v>
      </c>
      <c r="AJ462" s="244">
        <v>60</v>
      </c>
      <c r="AK462" s="111">
        <v>0</v>
      </c>
      <c r="AL462" s="111">
        <v>0</v>
      </c>
      <c r="AM462" s="111">
        <v>0</v>
      </c>
      <c r="AN462" s="111">
        <v>60</v>
      </c>
      <c r="AO462" s="217" t="s">
        <v>77</v>
      </c>
      <c r="AP462" s="244" t="s">
        <v>78</v>
      </c>
      <c r="AQ462" s="244" t="s">
        <v>79</v>
      </c>
      <c r="AR462" s="247" t="s">
        <v>1731</v>
      </c>
      <c r="AS462" s="244" t="s">
        <v>319</v>
      </c>
      <c r="AT462" s="244" t="s">
        <v>320</v>
      </c>
      <c r="AU462" s="244" t="s">
        <v>187</v>
      </c>
      <c r="AV462" s="244" t="s">
        <v>1732</v>
      </c>
    </row>
    <row r="463" spans="2:48" ht="120" customHeight="1" x14ac:dyDescent="0.35">
      <c r="B463" s="438"/>
      <c r="C463" s="244"/>
      <c r="D463" s="244"/>
      <c r="E463" s="244"/>
      <c r="F463" s="244"/>
      <c r="G463" s="244"/>
      <c r="H463" s="244"/>
      <c r="I463" s="221"/>
      <c r="J463" s="221"/>
      <c r="K463" s="221"/>
      <c r="L463" s="221"/>
      <c r="M463" s="232"/>
      <c r="N463" s="244"/>
      <c r="O463" s="244"/>
      <c r="P463" s="244"/>
      <c r="Q463" s="244"/>
      <c r="R463" s="244"/>
      <c r="S463" s="244"/>
      <c r="T463" s="244"/>
      <c r="U463" s="244"/>
      <c r="V463" s="244"/>
      <c r="W463" s="217"/>
      <c r="X463" s="112" t="s">
        <v>1733</v>
      </c>
      <c r="Y463" s="111" t="s">
        <v>185</v>
      </c>
      <c r="Z463" s="111" t="s">
        <v>94</v>
      </c>
      <c r="AA463" s="111" t="s">
        <v>73</v>
      </c>
      <c r="AB463" s="111" t="s">
        <v>74</v>
      </c>
      <c r="AC463" s="111" t="s">
        <v>75</v>
      </c>
      <c r="AD463" s="111" t="s">
        <v>76</v>
      </c>
      <c r="AE463" s="244"/>
      <c r="AF463" s="111">
        <v>15</v>
      </c>
      <c r="AG463" s="111">
        <v>15</v>
      </c>
      <c r="AH463" s="111">
        <v>7.2</v>
      </c>
      <c r="AI463" s="111">
        <v>16.8</v>
      </c>
      <c r="AJ463" s="244"/>
      <c r="AK463" s="111">
        <v>0</v>
      </c>
      <c r="AL463" s="111">
        <v>0</v>
      </c>
      <c r="AM463" s="111">
        <v>0</v>
      </c>
      <c r="AN463" s="111">
        <v>60</v>
      </c>
      <c r="AO463" s="217"/>
      <c r="AP463" s="244"/>
      <c r="AQ463" s="244"/>
      <c r="AR463" s="247"/>
      <c r="AS463" s="244"/>
      <c r="AT463" s="244"/>
      <c r="AU463" s="244"/>
      <c r="AV463" s="244"/>
    </row>
    <row r="464" spans="2:48" ht="159.75" customHeight="1" x14ac:dyDescent="0.35">
      <c r="B464" s="438">
        <v>184</v>
      </c>
      <c r="C464" s="244" t="s">
        <v>1716</v>
      </c>
      <c r="D464" s="244" t="s">
        <v>1734</v>
      </c>
      <c r="E464" s="244" t="s">
        <v>1735</v>
      </c>
      <c r="F464" s="244" t="s">
        <v>298</v>
      </c>
      <c r="G464" s="244" t="s">
        <v>298</v>
      </c>
      <c r="H464" s="244" t="s">
        <v>298</v>
      </c>
      <c r="I464" s="244" t="s">
        <v>1736</v>
      </c>
      <c r="J464" s="244" t="s">
        <v>1737</v>
      </c>
      <c r="K464" s="244" t="s">
        <v>1738</v>
      </c>
      <c r="L464" s="244" t="s">
        <v>1739</v>
      </c>
      <c r="M464" s="244" t="s">
        <v>1740</v>
      </c>
      <c r="N464" s="244" t="s">
        <v>89</v>
      </c>
      <c r="O464" s="244" t="s">
        <v>237</v>
      </c>
      <c r="P464" s="244" t="s">
        <v>90</v>
      </c>
      <c r="Q464" s="244" t="s">
        <v>91</v>
      </c>
      <c r="R464" s="244">
        <v>4000</v>
      </c>
      <c r="S464" s="244" t="s">
        <v>366</v>
      </c>
      <c r="T464" s="244">
        <v>100</v>
      </c>
      <c r="U464" s="244" t="s">
        <v>134</v>
      </c>
      <c r="V464" s="244">
        <v>100</v>
      </c>
      <c r="W464" s="217" t="s">
        <v>135</v>
      </c>
      <c r="X464" s="112" t="s">
        <v>1741</v>
      </c>
      <c r="Y464" s="111" t="s">
        <v>185</v>
      </c>
      <c r="Z464" s="111" t="s">
        <v>72</v>
      </c>
      <c r="AA464" s="111" t="s">
        <v>73</v>
      </c>
      <c r="AB464" s="111" t="s">
        <v>74</v>
      </c>
      <c r="AC464" s="111" t="s">
        <v>75</v>
      </c>
      <c r="AD464" s="111" t="s">
        <v>76</v>
      </c>
      <c r="AE464" s="244">
        <v>36</v>
      </c>
      <c r="AF464" s="111">
        <v>25</v>
      </c>
      <c r="AG464" s="111">
        <v>15</v>
      </c>
      <c r="AH464" s="111">
        <v>40</v>
      </c>
      <c r="AI464" s="111">
        <v>60</v>
      </c>
      <c r="AJ464" s="244">
        <v>100</v>
      </c>
      <c r="AK464" s="111">
        <v>0</v>
      </c>
      <c r="AL464" s="111">
        <v>0</v>
      </c>
      <c r="AM464" s="111">
        <v>0</v>
      </c>
      <c r="AN464" s="111">
        <v>100</v>
      </c>
      <c r="AO464" s="217" t="s">
        <v>135</v>
      </c>
      <c r="AP464" s="244" t="s">
        <v>78</v>
      </c>
      <c r="AQ464" s="244" t="s">
        <v>79</v>
      </c>
      <c r="AR464" s="247" t="s">
        <v>1742</v>
      </c>
      <c r="AS464" s="244" t="s">
        <v>319</v>
      </c>
      <c r="AT464" s="244" t="s">
        <v>320</v>
      </c>
      <c r="AU464" s="244" t="s">
        <v>81</v>
      </c>
      <c r="AV464" s="244" t="s">
        <v>1743</v>
      </c>
    </row>
    <row r="465" spans="2:48" ht="129" customHeight="1" x14ac:dyDescent="0.35">
      <c r="B465" s="438"/>
      <c r="C465" s="244"/>
      <c r="D465" s="244"/>
      <c r="E465" s="244"/>
      <c r="F465" s="244"/>
      <c r="G465" s="244"/>
      <c r="H465" s="244"/>
      <c r="I465" s="244"/>
      <c r="J465" s="244"/>
      <c r="K465" s="244"/>
      <c r="L465" s="244"/>
      <c r="M465" s="244"/>
      <c r="N465" s="244"/>
      <c r="O465" s="244"/>
      <c r="P465" s="244"/>
      <c r="Q465" s="244"/>
      <c r="R465" s="244"/>
      <c r="S465" s="244"/>
      <c r="T465" s="244"/>
      <c r="U465" s="244"/>
      <c r="V465" s="244"/>
      <c r="W465" s="217"/>
      <c r="X465" s="112" t="s">
        <v>1744</v>
      </c>
      <c r="Y465" s="111" t="s">
        <v>185</v>
      </c>
      <c r="Z465" s="111" t="s">
        <v>72</v>
      </c>
      <c r="AA465" s="111" t="s">
        <v>73</v>
      </c>
      <c r="AB465" s="111" t="s">
        <v>74</v>
      </c>
      <c r="AC465" s="111" t="s">
        <v>75</v>
      </c>
      <c r="AD465" s="111" t="s">
        <v>76</v>
      </c>
      <c r="AE465" s="244"/>
      <c r="AF465" s="111">
        <v>25</v>
      </c>
      <c r="AG465" s="111">
        <v>15</v>
      </c>
      <c r="AH465" s="111">
        <v>24</v>
      </c>
      <c r="AI465" s="111">
        <v>36</v>
      </c>
      <c r="AJ465" s="244"/>
      <c r="AK465" s="111">
        <v>0</v>
      </c>
      <c r="AL465" s="111">
        <v>0</v>
      </c>
      <c r="AM465" s="111">
        <v>0</v>
      </c>
      <c r="AN465" s="111">
        <v>100</v>
      </c>
      <c r="AO465" s="217"/>
      <c r="AP465" s="244"/>
      <c r="AQ465" s="244"/>
      <c r="AR465" s="247"/>
      <c r="AS465" s="244"/>
      <c r="AT465" s="244"/>
      <c r="AU465" s="244"/>
      <c r="AV465" s="244"/>
    </row>
    <row r="466" spans="2:48" ht="87.75" customHeight="1" x14ac:dyDescent="0.35">
      <c r="B466" s="438">
        <v>185</v>
      </c>
      <c r="C466" s="217" t="s">
        <v>1745</v>
      </c>
      <c r="D466" s="217" t="s">
        <v>1746</v>
      </c>
      <c r="E466" s="217" t="s">
        <v>1747</v>
      </c>
      <c r="F466" s="217" t="s">
        <v>109</v>
      </c>
      <c r="G466" s="232" t="s">
        <v>1748</v>
      </c>
      <c r="H466" s="232" t="s">
        <v>1749</v>
      </c>
      <c r="I466" s="232"/>
      <c r="J466" s="232"/>
      <c r="K466" s="232"/>
      <c r="L466" s="232"/>
      <c r="M466" s="293" t="str">
        <f>IF(G466&lt;&gt;"",CONCATENATE(F466," ",G466),CONCATENATE(I466," ",J466," ",K466," ",L466))</f>
        <v>Posibilidad de pérdida reputacional ante nuestros grupos de valor; entidades territoriales y entidades del SNARIV por el incumplimiento en las agendas programadas en el marco de las jornadas de atención móvil</v>
      </c>
      <c r="N466" s="232" t="s">
        <v>64</v>
      </c>
      <c r="O466" s="232" t="s">
        <v>174</v>
      </c>
      <c r="P466" s="217" t="s">
        <v>773</v>
      </c>
      <c r="Q466" s="217" t="s">
        <v>211</v>
      </c>
      <c r="R466" s="217">
        <v>63</v>
      </c>
      <c r="S466" s="217" t="s">
        <v>113</v>
      </c>
      <c r="T466" s="217">
        <f>IF(S466="Muy alta",100,IF(S466="Alta",80,IF(S466="Media",60,IF(S466="Baja",40,IF(S466="Muy baja",20,IF(S466="Casi Seguro",100,IF(S466="Probable",80,IF(S466="Posible",60,IF(S466="Improbable",40,IF(S466="Rara vez",20,0))))))))))</f>
        <v>40</v>
      </c>
      <c r="U466" s="217" t="s">
        <v>77</v>
      </c>
      <c r="V466" s="217">
        <f>IF(U466="Catastrófico",100,IF(U466="Mayor",80,IF(U466="Moderado",60,IF(U466="Menor",40,IF(U466="Leve",20,0)))))</f>
        <v>60</v>
      </c>
      <c r="W466" s="217" t="s">
        <v>77</v>
      </c>
      <c r="X466" s="74" t="s">
        <v>1750</v>
      </c>
      <c r="Y466" s="99" t="str">
        <f>IF(OR(Z466="Preventivo",Z466="Detectivo"),"Probabilidad",IF(Z466="Correctivo","Impacto"," "))</f>
        <v>Impacto</v>
      </c>
      <c r="Z466" s="99" t="s">
        <v>84</v>
      </c>
      <c r="AA466" s="99" t="s">
        <v>73</v>
      </c>
      <c r="AB466" s="99" t="s">
        <v>158</v>
      </c>
      <c r="AC466" s="99" t="s">
        <v>75</v>
      </c>
      <c r="AD466" s="99" t="s">
        <v>116</v>
      </c>
      <c r="AE466" s="226">
        <f>AI468</f>
        <v>25.6</v>
      </c>
      <c r="AF466" s="99">
        <f>IF(Z466="Preventivo",25,IF(Z466="Detectivo",15,0))</f>
        <v>0</v>
      </c>
      <c r="AG466" s="99">
        <f>IF(Z466="Correctivo",0,IF(AA466="Automatizado",25,IF(AA466="Manual",15,0)))</f>
        <v>0</v>
      </c>
      <c r="AH466" s="99">
        <f>($T$9*((AF466+AG466))/100)</f>
        <v>0</v>
      </c>
      <c r="AI466" s="99">
        <f>T466-AH466</f>
        <v>40</v>
      </c>
      <c r="AJ466" s="226">
        <f>AN468</f>
        <v>20</v>
      </c>
      <c r="AK466" s="99">
        <f>IF(Z466="Correctivo",10,0)</f>
        <v>10</v>
      </c>
      <c r="AL466" s="99">
        <f>IF(Y466="Probabilidad",0,IF(AA466="Automatizado",25,IF(AA466="Manual",15,0)))</f>
        <v>15</v>
      </c>
      <c r="AM466" s="99">
        <f>($V$9*((AK466+AL466))/100)</f>
        <v>20</v>
      </c>
      <c r="AN466" s="99">
        <f>V466-AM466</f>
        <v>40</v>
      </c>
      <c r="AO466" s="217" t="s">
        <v>163</v>
      </c>
      <c r="AP466" s="217" t="s">
        <v>166</v>
      </c>
      <c r="AQ466" s="217" t="s">
        <v>1751</v>
      </c>
      <c r="AR466" s="227" t="s">
        <v>168</v>
      </c>
      <c r="AS466" s="217"/>
      <c r="AT466" s="217"/>
      <c r="AU466" s="217"/>
      <c r="AV466" s="217"/>
    </row>
    <row r="467" spans="2:48" ht="87.75" customHeight="1" x14ac:dyDescent="0.35">
      <c r="B467" s="438"/>
      <c r="C467" s="217"/>
      <c r="D467" s="217"/>
      <c r="E467" s="217"/>
      <c r="F467" s="217"/>
      <c r="G467" s="232"/>
      <c r="H467" s="232"/>
      <c r="I467" s="232"/>
      <c r="J467" s="232"/>
      <c r="K467" s="232"/>
      <c r="L467" s="232"/>
      <c r="M467" s="293"/>
      <c r="N467" s="232"/>
      <c r="O467" s="232"/>
      <c r="P467" s="217"/>
      <c r="Q467" s="217"/>
      <c r="R467" s="217"/>
      <c r="S467" s="217"/>
      <c r="T467" s="217"/>
      <c r="U467" s="217"/>
      <c r="V467" s="217"/>
      <c r="W467" s="217"/>
      <c r="X467" s="74" t="s">
        <v>1752</v>
      </c>
      <c r="Y467" s="99" t="str">
        <f t="shared" ref="Y467:Y477" si="405">IF(OR(Z467="Preventivo",Z467="Detectivo"),"Probabilidad",IF(Z467="Correctivo","Impacto"," "))</f>
        <v>Impacto</v>
      </c>
      <c r="Z467" s="99" t="s">
        <v>84</v>
      </c>
      <c r="AA467" s="99" t="s">
        <v>73</v>
      </c>
      <c r="AB467" s="99" t="s">
        <v>74</v>
      </c>
      <c r="AC467" s="99" t="s">
        <v>95</v>
      </c>
      <c r="AD467" s="99" t="s">
        <v>116</v>
      </c>
      <c r="AE467" s="226"/>
      <c r="AF467" s="99">
        <f t="shared" ref="AF467:AF510" si="406">IF(Z467="Preventivo",25,IF(Z467="Detectivo",15,0))</f>
        <v>0</v>
      </c>
      <c r="AG467" s="99">
        <f t="shared" ref="AG467:AG510" si="407">IF(Z467="Correctivo",0,IF(AA467="Automatizado",25,IF(AA467="Manual",15,0)))</f>
        <v>0</v>
      </c>
      <c r="AH467" s="99">
        <f>($AI$9*((AF467+AG467))/100)</f>
        <v>0</v>
      </c>
      <c r="AI467" s="99">
        <f>AI466-AH467</f>
        <v>40</v>
      </c>
      <c r="AJ467" s="226"/>
      <c r="AK467" s="99">
        <f t="shared" ref="AK467:AK510" si="408">IF(Z467="Correctivo",10,0)</f>
        <v>10</v>
      </c>
      <c r="AL467" s="99">
        <f t="shared" ref="AL467:AL510" si="409">IF(Y467="Probabilidad",0,IF(AA467="Automatizado",25,IF(AA467="Manual",15,0)))</f>
        <v>15</v>
      </c>
      <c r="AM467" s="99">
        <f>($AN$9*((AK467+AL467))/100)</f>
        <v>20</v>
      </c>
      <c r="AN467" s="99">
        <f>AN466-AM467</f>
        <v>20</v>
      </c>
      <c r="AO467" s="217"/>
      <c r="AP467" s="217"/>
      <c r="AQ467" s="217"/>
      <c r="AR467" s="227"/>
      <c r="AS467" s="217"/>
      <c r="AT467" s="217"/>
      <c r="AU467" s="217"/>
      <c r="AV467" s="217"/>
    </row>
    <row r="468" spans="2:48" ht="87.75" customHeight="1" x14ac:dyDescent="0.35">
      <c r="B468" s="438"/>
      <c r="C468" s="217"/>
      <c r="D468" s="217"/>
      <c r="E468" s="217"/>
      <c r="F468" s="217"/>
      <c r="G468" s="232"/>
      <c r="H468" s="232"/>
      <c r="I468" s="232"/>
      <c r="J468" s="232"/>
      <c r="K468" s="232"/>
      <c r="L468" s="232"/>
      <c r="M468" s="293"/>
      <c r="N468" s="232"/>
      <c r="O468" s="232"/>
      <c r="P468" s="217"/>
      <c r="Q468" s="217"/>
      <c r="R468" s="217"/>
      <c r="S468" s="217"/>
      <c r="T468" s="217"/>
      <c r="U468" s="217"/>
      <c r="V468" s="217"/>
      <c r="W468" s="217"/>
      <c r="X468" s="76"/>
      <c r="Y468" s="99" t="str">
        <f t="shared" si="405"/>
        <v>Probabilidad</v>
      </c>
      <c r="Z468" s="99" t="s">
        <v>72</v>
      </c>
      <c r="AA468" s="99" t="s">
        <v>73</v>
      </c>
      <c r="AB468" s="99" t="s">
        <v>74</v>
      </c>
      <c r="AC468" s="99" t="s">
        <v>75</v>
      </c>
      <c r="AD468" s="99" t="s">
        <v>76</v>
      </c>
      <c r="AE468" s="226"/>
      <c r="AF468" s="99">
        <f t="shared" si="406"/>
        <v>25</v>
      </c>
      <c r="AG468" s="99">
        <f t="shared" si="407"/>
        <v>15</v>
      </c>
      <c r="AH468" s="99">
        <f>($AI$10*((AF468+AG468))/100)</f>
        <v>14.4</v>
      </c>
      <c r="AI468" s="99">
        <f>AI467-AH468</f>
        <v>25.6</v>
      </c>
      <c r="AJ468" s="226"/>
      <c r="AK468" s="99">
        <f t="shared" si="408"/>
        <v>0</v>
      </c>
      <c r="AL468" s="99">
        <f t="shared" si="409"/>
        <v>0</v>
      </c>
      <c r="AM468" s="99">
        <f>($AN$10*((AK468+AL468))/100)</f>
        <v>0</v>
      </c>
      <c r="AN468" s="99">
        <f>AN467-AM468</f>
        <v>20</v>
      </c>
      <c r="AO468" s="217"/>
      <c r="AP468" s="217"/>
      <c r="AQ468" s="217"/>
      <c r="AR468" s="227"/>
      <c r="AS468" s="217"/>
      <c r="AT468" s="217"/>
      <c r="AU468" s="217"/>
      <c r="AV468" s="217"/>
    </row>
    <row r="469" spans="2:48" ht="87.75" customHeight="1" x14ac:dyDescent="0.35">
      <c r="B469" s="438">
        <v>186</v>
      </c>
      <c r="C469" s="217" t="s">
        <v>1745</v>
      </c>
      <c r="D469" s="217" t="s">
        <v>1746</v>
      </c>
      <c r="E469" s="217" t="s">
        <v>1753</v>
      </c>
      <c r="F469" s="217" t="s">
        <v>109</v>
      </c>
      <c r="G469" s="232" t="s">
        <v>1754</v>
      </c>
      <c r="H469" s="232" t="s">
        <v>1755</v>
      </c>
      <c r="I469" s="232"/>
      <c r="J469" s="232"/>
      <c r="K469" s="232"/>
      <c r="L469" s="232"/>
      <c r="M469" s="293" t="str">
        <f>IF(G469&lt;&gt;"",CONCATENATE(F469," ",G469),CONCATENATE(I469," ",J469," ",K469," ",L469))</f>
        <v>Posibilidad de pérdida reputacional ante nuestros grupos de valor y entidades territoriales por cuanto las asistencias técnicas en los diferentes componentes y herramientas de planeación de la política publica de víctimas  no se  fundamentan en las guías, lineamientos metodológicos, jurídicos y técnicos construidos por la entidad</v>
      </c>
      <c r="N469" s="232" t="s">
        <v>64</v>
      </c>
      <c r="O469" s="232" t="s">
        <v>174</v>
      </c>
      <c r="P469" s="217" t="s">
        <v>773</v>
      </c>
      <c r="Q469" s="217" t="s">
        <v>211</v>
      </c>
      <c r="R469" s="217">
        <v>50</v>
      </c>
      <c r="S469" s="217" t="s">
        <v>113</v>
      </c>
      <c r="T469" s="217">
        <f t="shared" ref="T469" si="410">IF(S469="Muy alta",100,IF(S469="Alta",80,IF(S469="Media",60,IF(S469="Baja",40,IF(S469="Muy baja",20,IF(S469="Casi Seguro",100,IF(S469="Probable",80,IF(S469="Posible",60,IF(S469="Improbable",40,IF(S469="Rara vez",20,0))))))))))</f>
        <v>40</v>
      </c>
      <c r="U469" s="217" t="s">
        <v>114</v>
      </c>
      <c r="V469" s="217">
        <f t="shared" ref="V469" si="411">IF(U469="Catastrófico",100,IF(U469="Mayor",80,IF(U469="Moderado",60,IF(U469="Menor",40,IF(U469="Leve",20,0)))))</f>
        <v>40</v>
      </c>
      <c r="W469" s="217" t="s">
        <v>77</v>
      </c>
      <c r="X469" s="74" t="s">
        <v>1756</v>
      </c>
      <c r="Y469" s="99" t="str">
        <f t="shared" si="405"/>
        <v>Probabilidad</v>
      </c>
      <c r="Z469" s="99" t="s">
        <v>72</v>
      </c>
      <c r="AA469" s="99" t="s">
        <v>73</v>
      </c>
      <c r="AB469" s="99" t="s">
        <v>74</v>
      </c>
      <c r="AC469" s="99" t="s">
        <v>75</v>
      </c>
      <c r="AD469" s="99" t="s">
        <v>76</v>
      </c>
      <c r="AE469" s="226">
        <f>AI471</f>
        <v>40</v>
      </c>
      <c r="AF469" s="99">
        <f t="shared" si="406"/>
        <v>25</v>
      </c>
      <c r="AG469" s="99">
        <f t="shared" si="407"/>
        <v>15</v>
      </c>
      <c r="AH469" s="99">
        <f>($T$12*((AF469+AG469))/100)</f>
        <v>0</v>
      </c>
      <c r="AI469" s="99">
        <f>T469-AH469</f>
        <v>40</v>
      </c>
      <c r="AJ469" s="226">
        <f>AN471</f>
        <v>20</v>
      </c>
      <c r="AK469" s="99">
        <f t="shared" si="408"/>
        <v>0</v>
      </c>
      <c r="AL469" s="99">
        <f t="shared" si="409"/>
        <v>0</v>
      </c>
      <c r="AM469" s="99">
        <f>($V$12*((AK469+AL469))/100)</f>
        <v>0</v>
      </c>
      <c r="AN469" s="99">
        <f>V469-AM469</f>
        <v>40</v>
      </c>
      <c r="AO469" s="217" t="s">
        <v>163</v>
      </c>
      <c r="AP469" s="217" t="s">
        <v>166</v>
      </c>
      <c r="AQ469" s="217" t="s">
        <v>1751</v>
      </c>
      <c r="AR469" s="227" t="s">
        <v>168</v>
      </c>
      <c r="AS469" s="298"/>
      <c r="AT469" s="298"/>
      <c r="AU469" s="298"/>
      <c r="AV469" s="299"/>
    </row>
    <row r="470" spans="2:48" ht="87.75" customHeight="1" x14ac:dyDescent="0.35">
      <c r="B470" s="438"/>
      <c r="C470" s="217"/>
      <c r="D470" s="217"/>
      <c r="E470" s="217"/>
      <c r="F470" s="217"/>
      <c r="G470" s="232"/>
      <c r="H470" s="232"/>
      <c r="I470" s="232"/>
      <c r="J470" s="232"/>
      <c r="K470" s="232"/>
      <c r="L470" s="232"/>
      <c r="M470" s="293"/>
      <c r="N470" s="232"/>
      <c r="O470" s="232"/>
      <c r="P470" s="217"/>
      <c r="Q470" s="217"/>
      <c r="R470" s="217"/>
      <c r="S470" s="217"/>
      <c r="T470" s="217"/>
      <c r="U470" s="217"/>
      <c r="V470" s="217"/>
      <c r="W470" s="217"/>
      <c r="X470" s="76" t="s">
        <v>1757</v>
      </c>
      <c r="Y470" s="99" t="str">
        <f t="shared" si="405"/>
        <v>Impacto</v>
      </c>
      <c r="Z470" s="99" t="s">
        <v>84</v>
      </c>
      <c r="AA470" s="99" t="s">
        <v>73</v>
      </c>
      <c r="AB470" s="99" t="s">
        <v>74</v>
      </c>
      <c r="AC470" s="99" t="s">
        <v>75</v>
      </c>
      <c r="AD470" s="99" t="s">
        <v>76</v>
      </c>
      <c r="AE470" s="226"/>
      <c r="AF470" s="99">
        <f t="shared" si="406"/>
        <v>0</v>
      </c>
      <c r="AG470" s="99">
        <f t="shared" si="407"/>
        <v>0</v>
      </c>
      <c r="AH470" s="99">
        <f>($AI$12*((AF470+AG470))/100)</f>
        <v>0</v>
      </c>
      <c r="AI470" s="99">
        <f>AI469-AH470</f>
        <v>40</v>
      </c>
      <c r="AJ470" s="226"/>
      <c r="AK470" s="99">
        <f t="shared" si="408"/>
        <v>10</v>
      </c>
      <c r="AL470" s="99">
        <f t="shared" si="409"/>
        <v>15</v>
      </c>
      <c r="AM470" s="99">
        <f>($AN$12*((AK470+AL470))/100)</f>
        <v>20</v>
      </c>
      <c r="AN470" s="99">
        <f>AN469-AM470</f>
        <v>20</v>
      </c>
      <c r="AO470" s="217"/>
      <c r="AP470" s="217"/>
      <c r="AQ470" s="217"/>
      <c r="AR470" s="227"/>
      <c r="AS470" s="298"/>
      <c r="AT470" s="298"/>
      <c r="AU470" s="298"/>
      <c r="AV470" s="299"/>
    </row>
    <row r="471" spans="2:48" ht="87.75" customHeight="1" x14ac:dyDescent="0.35">
      <c r="B471" s="438"/>
      <c r="C471" s="217"/>
      <c r="D471" s="217"/>
      <c r="E471" s="217"/>
      <c r="F471" s="217"/>
      <c r="G471" s="232"/>
      <c r="H471" s="232"/>
      <c r="I471" s="232"/>
      <c r="J471" s="232"/>
      <c r="K471" s="232"/>
      <c r="L471" s="232"/>
      <c r="M471" s="293"/>
      <c r="N471" s="232"/>
      <c r="O471" s="232"/>
      <c r="P471" s="217"/>
      <c r="Q471" s="217"/>
      <c r="R471" s="217"/>
      <c r="S471" s="217"/>
      <c r="T471" s="217"/>
      <c r="U471" s="217"/>
      <c r="V471" s="217"/>
      <c r="W471" s="217"/>
      <c r="X471" s="74"/>
      <c r="Y471" s="99" t="str">
        <f t="shared" si="405"/>
        <v xml:space="preserve"> </v>
      </c>
      <c r="Z471" s="99"/>
      <c r="AA471" s="99"/>
      <c r="AB471" s="99"/>
      <c r="AC471" s="99"/>
      <c r="AD471" s="99"/>
      <c r="AE471" s="226"/>
      <c r="AF471" s="99">
        <f t="shared" si="406"/>
        <v>0</v>
      </c>
      <c r="AG471" s="99">
        <f t="shared" si="407"/>
        <v>0</v>
      </c>
      <c r="AH471" s="99">
        <f>($AI$13*((AF471+AG471))/100)</f>
        <v>0</v>
      </c>
      <c r="AI471" s="99">
        <f>AI470-AH471</f>
        <v>40</v>
      </c>
      <c r="AJ471" s="226"/>
      <c r="AK471" s="99">
        <f t="shared" si="408"/>
        <v>0</v>
      </c>
      <c r="AL471" s="99">
        <f t="shared" si="409"/>
        <v>0</v>
      </c>
      <c r="AM471" s="99">
        <f>($AN$13*((AK471+AL471))/100)</f>
        <v>0</v>
      </c>
      <c r="AN471" s="99">
        <f>AN470-AM471</f>
        <v>20</v>
      </c>
      <c r="AO471" s="217"/>
      <c r="AP471" s="217"/>
      <c r="AQ471" s="217"/>
      <c r="AR471" s="227"/>
      <c r="AS471" s="298"/>
      <c r="AT471" s="298"/>
      <c r="AU471" s="298"/>
      <c r="AV471" s="299"/>
    </row>
    <row r="472" spans="2:48" ht="87.75" customHeight="1" x14ac:dyDescent="0.35">
      <c r="B472" s="438">
        <v>187</v>
      </c>
      <c r="C472" s="217" t="s">
        <v>1745</v>
      </c>
      <c r="D472" s="217" t="s">
        <v>1746</v>
      </c>
      <c r="E472" s="217" t="s">
        <v>1758</v>
      </c>
      <c r="F472" s="217" t="s">
        <v>109</v>
      </c>
      <c r="G472" s="232" t="s">
        <v>1759</v>
      </c>
      <c r="H472" s="232" t="s">
        <v>1760</v>
      </c>
      <c r="I472" s="232"/>
      <c r="J472" s="232"/>
      <c r="K472" s="232"/>
      <c r="L472" s="232"/>
      <c r="M472" s="293" t="str">
        <f t="shared" ref="M472" si="412">IF(G472&lt;&gt;"",CONCATENATE(F472," ",G472),CONCATENATE(I472," ",J472," ",K472," ",L472))</f>
        <v>Posibilidad de pérdida reputacional ante nuestros grupos de valor, entidades territoriales y entidades del SNARIV por la imposibilidad de implementar las estrategias definidas en los componentes de memoria, dignificación y recuperación social</v>
      </c>
      <c r="N472" s="232" t="s">
        <v>64</v>
      </c>
      <c r="O472" s="232" t="s">
        <v>174</v>
      </c>
      <c r="P472" s="217" t="s">
        <v>773</v>
      </c>
      <c r="Q472" s="217" t="s">
        <v>211</v>
      </c>
      <c r="R472" s="217">
        <v>700</v>
      </c>
      <c r="S472" s="217" t="s">
        <v>68</v>
      </c>
      <c r="T472" s="217">
        <f t="shared" ref="T472" si="413">IF(S472="Muy alta",100,IF(S472="Alta",80,IF(S472="Media",60,IF(S472="Baja",40,IF(S472="Muy baja",20,IF(S472="Casi Seguro",100,IF(S472="Probable",80,IF(S472="Posible",60,IF(S472="Improbable",40,IF(S472="Rara vez",20,0))))))))))</f>
        <v>60</v>
      </c>
      <c r="U472" s="217" t="s">
        <v>114</v>
      </c>
      <c r="V472" s="217">
        <f t="shared" ref="V472" si="414">IF(U472="Catastrófico",100,IF(U472="Mayor",80,IF(U472="Moderado",60,IF(U472="Menor",40,IF(U472="Leve",20,0)))))</f>
        <v>40</v>
      </c>
      <c r="W472" s="217" t="s">
        <v>77</v>
      </c>
      <c r="X472" s="74" t="s">
        <v>1761</v>
      </c>
      <c r="Y472" s="99" t="str">
        <f t="shared" si="405"/>
        <v>Probabilidad</v>
      </c>
      <c r="Z472" s="99" t="s">
        <v>72</v>
      </c>
      <c r="AA472" s="99" t="s">
        <v>73</v>
      </c>
      <c r="AB472" s="99" t="s">
        <v>74</v>
      </c>
      <c r="AC472" s="99" t="s">
        <v>75</v>
      </c>
      <c r="AD472" s="99" t="s">
        <v>116</v>
      </c>
      <c r="AE472" s="226">
        <f>AI474</f>
        <v>49.92</v>
      </c>
      <c r="AF472" s="99">
        <f t="shared" si="406"/>
        <v>25</v>
      </c>
      <c r="AG472" s="99">
        <f t="shared" si="407"/>
        <v>15</v>
      </c>
      <c r="AH472" s="99">
        <f>($T$15*((AF472+AG472))/100)</f>
        <v>0</v>
      </c>
      <c r="AI472" s="99">
        <f>T472-AH472</f>
        <v>60</v>
      </c>
      <c r="AJ472" s="226">
        <f>AN474</f>
        <v>40</v>
      </c>
      <c r="AK472" s="99">
        <f t="shared" si="408"/>
        <v>0</v>
      </c>
      <c r="AL472" s="99">
        <f t="shared" si="409"/>
        <v>0</v>
      </c>
      <c r="AM472" s="99">
        <f>($V$15*((AK472+AL472))/100)</f>
        <v>0</v>
      </c>
      <c r="AN472" s="99">
        <f>V472-AM472</f>
        <v>40</v>
      </c>
      <c r="AO472" s="217" t="s">
        <v>163</v>
      </c>
      <c r="AP472" s="217" t="s">
        <v>166</v>
      </c>
      <c r="AQ472" s="217" t="s">
        <v>1751</v>
      </c>
      <c r="AR472" s="227" t="s">
        <v>168</v>
      </c>
      <c r="AS472" s="298"/>
      <c r="AT472" s="298"/>
      <c r="AU472" s="298"/>
      <c r="AV472" s="299"/>
    </row>
    <row r="473" spans="2:48" ht="87.75" customHeight="1" x14ac:dyDescent="0.35">
      <c r="B473" s="438"/>
      <c r="C473" s="217"/>
      <c r="D473" s="217"/>
      <c r="E473" s="217"/>
      <c r="F473" s="217"/>
      <c r="G473" s="232"/>
      <c r="H473" s="232"/>
      <c r="I473" s="232"/>
      <c r="J473" s="232"/>
      <c r="K473" s="232"/>
      <c r="L473" s="232"/>
      <c r="M473" s="293"/>
      <c r="N473" s="232"/>
      <c r="O473" s="232"/>
      <c r="P473" s="217"/>
      <c r="Q473" s="217"/>
      <c r="R473" s="217"/>
      <c r="S473" s="217"/>
      <c r="T473" s="217"/>
      <c r="U473" s="217"/>
      <c r="V473" s="217"/>
      <c r="W473" s="217"/>
      <c r="X473" s="74" t="s">
        <v>1762</v>
      </c>
      <c r="Y473" s="99" t="str">
        <f t="shared" si="405"/>
        <v>Probabilidad</v>
      </c>
      <c r="Z473" s="99" t="s">
        <v>72</v>
      </c>
      <c r="AA473" s="99" t="s">
        <v>73</v>
      </c>
      <c r="AB473" s="99" t="s">
        <v>74</v>
      </c>
      <c r="AC473" s="99" t="s">
        <v>75</v>
      </c>
      <c r="AD473" s="99" t="s">
        <v>76</v>
      </c>
      <c r="AE473" s="226"/>
      <c r="AF473" s="99">
        <f>IF(Z473="Preventivo",25,IF(Z473="Detectivo",15,0))</f>
        <v>25</v>
      </c>
      <c r="AG473" s="99">
        <f t="shared" si="407"/>
        <v>15</v>
      </c>
      <c r="AH473" s="99">
        <f>($AI$15*((AF473+AG473))/100)</f>
        <v>10.08</v>
      </c>
      <c r="AI473" s="99">
        <f>AI472-AH473</f>
        <v>49.92</v>
      </c>
      <c r="AJ473" s="226"/>
      <c r="AK473" s="99">
        <f t="shared" si="408"/>
        <v>0</v>
      </c>
      <c r="AL473" s="99">
        <f t="shared" si="409"/>
        <v>0</v>
      </c>
      <c r="AM473" s="99">
        <f>($AN$15*((AK473+AL473))/100)</f>
        <v>0</v>
      </c>
      <c r="AN473" s="99">
        <f>AN472-AM473</f>
        <v>40</v>
      </c>
      <c r="AO473" s="217"/>
      <c r="AP473" s="217"/>
      <c r="AQ473" s="217"/>
      <c r="AR473" s="227"/>
      <c r="AS473" s="298"/>
      <c r="AT473" s="298"/>
      <c r="AU473" s="298"/>
      <c r="AV473" s="299"/>
    </row>
    <row r="474" spans="2:48" ht="14.5" x14ac:dyDescent="0.35">
      <c r="B474" s="438"/>
      <c r="C474" s="217"/>
      <c r="D474" s="217"/>
      <c r="E474" s="217"/>
      <c r="F474" s="217"/>
      <c r="G474" s="232"/>
      <c r="H474" s="232"/>
      <c r="I474" s="232"/>
      <c r="J474" s="232"/>
      <c r="K474" s="232"/>
      <c r="L474" s="232"/>
      <c r="M474" s="293"/>
      <c r="N474" s="232"/>
      <c r="O474" s="232"/>
      <c r="P474" s="217"/>
      <c r="Q474" s="217"/>
      <c r="R474" s="217"/>
      <c r="S474" s="217"/>
      <c r="T474" s="217"/>
      <c r="U474" s="217"/>
      <c r="V474" s="217"/>
      <c r="W474" s="217"/>
      <c r="X474" s="130"/>
      <c r="Y474" s="99" t="str">
        <f t="shared" si="405"/>
        <v xml:space="preserve"> </v>
      </c>
      <c r="Z474" s="99"/>
      <c r="AA474" s="99"/>
      <c r="AB474" s="99"/>
      <c r="AC474" s="99"/>
      <c r="AD474" s="99"/>
      <c r="AE474" s="226"/>
      <c r="AF474" s="99">
        <f t="shared" si="406"/>
        <v>0</v>
      </c>
      <c r="AG474" s="99">
        <f t="shared" si="407"/>
        <v>0</v>
      </c>
      <c r="AH474" s="99">
        <f>($AI$16*((AF474+AG474))/100)</f>
        <v>0</v>
      </c>
      <c r="AI474" s="99">
        <f>AI473-AH474</f>
        <v>49.92</v>
      </c>
      <c r="AJ474" s="226"/>
      <c r="AK474" s="99">
        <f t="shared" si="408"/>
        <v>0</v>
      </c>
      <c r="AL474" s="99">
        <f t="shared" si="409"/>
        <v>0</v>
      </c>
      <c r="AM474" s="99">
        <f>($AN$16*((AK474+AL474))/100)</f>
        <v>0</v>
      </c>
      <c r="AN474" s="99">
        <f>AN473-AM474</f>
        <v>40</v>
      </c>
      <c r="AO474" s="217"/>
      <c r="AP474" s="217"/>
      <c r="AQ474" s="217"/>
      <c r="AR474" s="227"/>
      <c r="AS474" s="298"/>
      <c r="AT474" s="298"/>
      <c r="AU474" s="298"/>
      <c r="AV474" s="299"/>
    </row>
    <row r="475" spans="2:48" ht="82.5" customHeight="1" x14ac:dyDescent="0.35">
      <c r="B475" s="438">
        <v>188</v>
      </c>
      <c r="C475" s="217" t="s">
        <v>1745</v>
      </c>
      <c r="D475" s="217" t="s">
        <v>1746</v>
      </c>
      <c r="E475" s="217" t="s">
        <v>1512</v>
      </c>
      <c r="F475" s="217"/>
      <c r="G475" s="217"/>
      <c r="H475" s="217"/>
      <c r="I475" s="232" t="s">
        <v>1177</v>
      </c>
      <c r="J475" s="232" t="s">
        <v>1763</v>
      </c>
      <c r="K475" s="232" t="s">
        <v>1764</v>
      </c>
      <c r="L475" s="232" t="s">
        <v>1765</v>
      </c>
      <c r="M475" s="293" t="str">
        <f>IF(G475&lt;&gt;"",CONCATENATE(F475," ",G475),CONCATENATE(I475," ",J475," ",K475," ",L475))</f>
        <v>Uso inadecuado de la información  por parte de un funcionario o contratista y externos  correspondiente a la indemnización de víctima  con el objetivo de obtener un beneficio propio o favorecer a un tercero.</v>
      </c>
      <c r="N475" s="232" t="s">
        <v>89</v>
      </c>
      <c r="O475" s="232" t="s">
        <v>174</v>
      </c>
      <c r="P475" s="217" t="s">
        <v>90</v>
      </c>
      <c r="Q475" s="217" t="s">
        <v>102</v>
      </c>
      <c r="R475" s="217">
        <v>4000</v>
      </c>
      <c r="S475" s="217" t="s">
        <v>92</v>
      </c>
      <c r="T475" s="217">
        <f t="shared" ref="T475" si="415">IF(S475="Muy alta",100,IF(S475="Alta",80,IF(S475="Media",60,IF(S475="Baja",40,IF(S475="Muy baja",20,IF(S475="Casi Seguro",100,IF(S475="Probable",80,IF(S475="Posible",60,IF(S475="Improbable",40,IF(S475="Rara vez",20,0))))))))))</f>
        <v>60</v>
      </c>
      <c r="U475" s="217" t="s">
        <v>77</v>
      </c>
      <c r="V475" s="217">
        <f t="shared" ref="V475" si="416">IF(U475="Catastrófico",100,IF(U475="Mayor",80,IF(U475="Moderado",60,IF(U475="Menor",40,IF(U475="Leve",20,0)))))</f>
        <v>60</v>
      </c>
      <c r="W475" s="217" t="s">
        <v>70</v>
      </c>
      <c r="X475" s="97" t="s">
        <v>1766</v>
      </c>
      <c r="Y475" s="99" t="str">
        <f t="shared" si="405"/>
        <v>Probabilidad</v>
      </c>
      <c r="Z475" s="99" t="s">
        <v>72</v>
      </c>
      <c r="AA475" s="99" t="s">
        <v>73</v>
      </c>
      <c r="AB475" s="99" t="s">
        <v>74</v>
      </c>
      <c r="AC475" s="99" t="s">
        <v>75</v>
      </c>
      <c r="AD475" s="99" t="s">
        <v>76</v>
      </c>
      <c r="AE475" s="226">
        <f>AI477</f>
        <v>37.6</v>
      </c>
      <c r="AF475" s="99">
        <f t="shared" si="406"/>
        <v>25</v>
      </c>
      <c r="AG475" s="99">
        <f t="shared" si="407"/>
        <v>15</v>
      </c>
      <c r="AH475" s="99">
        <f>($T$18*((AF475+AG475))/100)</f>
        <v>16</v>
      </c>
      <c r="AI475" s="99">
        <f>T475-AH475</f>
        <v>44</v>
      </c>
      <c r="AJ475" s="226">
        <f>AN477</f>
        <v>35</v>
      </c>
      <c r="AK475" s="99">
        <f t="shared" si="408"/>
        <v>0</v>
      </c>
      <c r="AL475" s="99">
        <f t="shared" si="409"/>
        <v>0</v>
      </c>
      <c r="AM475" s="99">
        <f>($V$18*((AK475+AL475))/100)</f>
        <v>0</v>
      </c>
      <c r="AN475" s="99">
        <f>V475-AM475</f>
        <v>60</v>
      </c>
      <c r="AO475" s="217" t="s">
        <v>77</v>
      </c>
      <c r="AP475" s="217" t="s">
        <v>78</v>
      </c>
      <c r="AQ475" s="217" t="s">
        <v>1636</v>
      </c>
      <c r="AR475" s="227" t="s">
        <v>1767</v>
      </c>
      <c r="AS475" s="296">
        <v>46024</v>
      </c>
      <c r="AT475" s="296">
        <v>46387</v>
      </c>
      <c r="AU475" s="298" t="s">
        <v>152</v>
      </c>
      <c r="AV475" s="217" t="s">
        <v>1768</v>
      </c>
    </row>
    <row r="476" spans="2:48" ht="123.75" customHeight="1" x14ac:dyDescent="0.35">
      <c r="B476" s="438"/>
      <c r="C476" s="217"/>
      <c r="D476" s="217"/>
      <c r="E476" s="217"/>
      <c r="F476" s="217"/>
      <c r="G476" s="217"/>
      <c r="H476" s="217"/>
      <c r="I476" s="232"/>
      <c r="J476" s="232"/>
      <c r="K476" s="232"/>
      <c r="L476" s="232"/>
      <c r="M476" s="293"/>
      <c r="N476" s="232"/>
      <c r="O476" s="232"/>
      <c r="P476" s="217"/>
      <c r="Q476" s="217"/>
      <c r="R476" s="217"/>
      <c r="S476" s="217"/>
      <c r="T476" s="217"/>
      <c r="U476" s="217"/>
      <c r="V476" s="217"/>
      <c r="W476" s="217"/>
      <c r="X476" s="97" t="s">
        <v>1769</v>
      </c>
      <c r="Y476" s="99" t="str">
        <f t="shared" si="405"/>
        <v>Probabilidad</v>
      </c>
      <c r="Z476" s="99" t="s">
        <v>72</v>
      </c>
      <c r="AA476" s="99" t="s">
        <v>73</v>
      </c>
      <c r="AB476" s="99" t="s">
        <v>74</v>
      </c>
      <c r="AC476" s="99" t="s">
        <v>75</v>
      </c>
      <c r="AD476" s="99" t="s">
        <v>76</v>
      </c>
      <c r="AE476" s="226"/>
      <c r="AF476" s="99">
        <f t="shared" si="406"/>
        <v>25</v>
      </c>
      <c r="AG476" s="99">
        <f t="shared" si="407"/>
        <v>15</v>
      </c>
      <c r="AH476" s="99">
        <f>($AI$18*((AF476+AG476))/100)</f>
        <v>6.4</v>
      </c>
      <c r="AI476" s="99">
        <f>AI475-AH476</f>
        <v>37.6</v>
      </c>
      <c r="AJ476" s="226"/>
      <c r="AK476" s="99">
        <f t="shared" si="408"/>
        <v>0</v>
      </c>
      <c r="AL476" s="99">
        <f t="shared" si="409"/>
        <v>0</v>
      </c>
      <c r="AM476" s="99">
        <f>($AN$18*((AK476+AL476))/100)</f>
        <v>0</v>
      </c>
      <c r="AN476" s="99">
        <f>AN475-AM476</f>
        <v>60</v>
      </c>
      <c r="AO476" s="217"/>
      <c r="AP476" s="217"/>
      <c r="AQ476" s="217"/>
      <c r="AR476" s="227"/>
      <c r="AS476" s="297"/>
      <c r="AT476" s="297"/>
      <c r="AU476" s="298"/>
      <c r="AV476" s="217"/>
    </row>
    <row r="477" spans="2:48" ht="120" customHeight="1" x14ac:dyDescent="0.35">
      <c r="B477" s="438"/>
      <c r="C477" s="217"/>
      <c r="D477" s="217"/>
      <c r="E477" s="217"/>
      <c r="F477" s="217"/>
      <c r="G477" s="217"/>
      <c r="H477" s="217"/>
      <c r="I477" s="232"/>
      <c r="J477" s="232"/>
      <c r="K477" s="232"/>
      <c r="L477" s="232"/>
      <c r="M477" s="293"/>
      <c r="N477" s="232"/>
      <c r="O477" s="232"/>
      <c r="P477" s="217"/>
      <c r="Q477" s="217"/>
      <c r="R477" s="217"/>
      <c r="S477" s="217"/>
      <c r="T477" s="217"/>
      <c r="U477" s="217"/>
      <c r="V477" s="217"/>
      <c r="W477" s="217"/>
      <c r="X477" s="97" t="s">
        <v>1770</v>
      </c>
      <c r="Y477" s="99" t="str">
        <f t="shared" si="405"/>
        <v>Impacto</v>
      </c>
      <c r="Z477" s="99" t="s">
        <v>84</v>
      </c>
      <c r="AA477" s="99" t="s">
        <v>73</v>
      </c>
      <c r="AB477" s="99" t="s">
        <v>74</v>
      </c>
      <c r="AC477" s="99" t="s">
        <v>75</v>
      </c>
      <c r="AD477" s="99" t="s">
        <v>116</v>
      </c>
      <c r="AE477" s="226"/>
      <c r="AF477" s="99">
        <f t="shared" si="406"/>
        <v>0</v>
      </c>
      <c r="AG477" s="99">
        <f t="shared" si="407"/>
        <v>0</v>
      </c>
      <c r="AH477" s="99">
        <f>($AI$19*((AF477+AG477))/100)</f>
        <v>0</v>
      </c>
      <c r="AI477" s="99">
        <f>AI476-AH477</f>
        <v>37.6</v>
      </c>
      <c r="AJ477" s="226"/>
      <c r="AK477" s="99">
        <f t="shared" si="408"/>
        <v>10</v>
      </c>
      <c r="AL477" s="99">
        <f t="shared" si="409"/>
        <v>15</v>
      </c>
      <c r="AM477" s="99">
        <f>($AN$19*((AK477+AL477))/100)</f>
        <v>25</v>
      </c>
      <c r="AN477" s="99">
        <f>AN476-AM477</f>
        <v>35</v>
      </c>
      <c r="AO477" s="217"/>
      <c r="AP477" s="217"/>
      <c r="AQ477" s="217"/>
      <c r="AR477" s="227"/>
      <c r="AS477" s="297"/>
      <c r="AT477" s="297"/>
      <c r="AU477" s="298"/>
      <c r="AV477" s="217"/>
    </row>
    <row r="478" spans="2:48" ht="168.75" customHeight="1" x14ac:dyDescent="0.35">
      <c r="B478" s="142">
        <v>189</v>
      </c>
      <c r="C478" s="111" t="s">
        <v>1771</v>
      </c>
      <c r="D478" s="111" t="s">
        <v>1772</v>
      </c>
      <c r="E478" s="111" t="s">
        <v>1562</v>
      </c>
      <c r="F478" s="111" t="s">
        <v>109</v>
      </c>
      <c r="G478" s="111" t="s">
        <v>1773</v>
      </c>
      <c r="H478" s="111" t="s">
        <v>1774</v>
      </c>
      <c r="I478" s="111" t="s">
        <v>298</v>
      </c>
      <c r="J478" s="111" t="s">
        <v>298</v>
      </c>
      <c r="K478" s="111" t="s">
        <v>298</v>
      </c>
      <c r="L478" s="111" t="s">
        <v>298</v>
      </c>
      <c r="M478" s="100" t="s">
        <v>1775</v>
      </c>
      <c r="N478" s="111" t="s">
        <v>64</v>
      </c>
      <c r="O478" s="111" t="s">
        <v>174</v>
      </c>
      <c r="P478" s="111" t="s">
        <v>65</v>
      </c>
      <c r="Q478" s="111" t="s">
        <v>66</v>
      </c>
      <c r="R478" s="111">
        <v>93</v>
      </c>
      <c r="S478" s="111" t="s">
        <v>113</v>
      </c>
      <c r="T478" s="111">
        <v>40</v>
      </c>
      <c r="U478" s="111" t="s">
        <v>69</v>
      </c>
      <c r="V478" s="111">
        <v>80</v>
      </c>
      <c r="W478" s="99" t="s">
        <v>70</v>
      </c>
      <c r="X478" s="112" t="s">
        <v>1776</v>
      </c>
      <c r="Y478" s="111" t="s">
        <v>185</v>
      </c>
      <c r="Z478" s="111" t="s">
        <v>72</v>
      </c>
      <c r="AA478" s="111" t="s">
        <v>73</v>
      </c>
      <c r="AB478" s="111" t="s">
        <v>74</v>
      </c>
      <c r="AC478" s="111" t="s">
        <v>75</v>
      </c>
      <c r="AD478" s="111" t="s">
        <v>76</v>
      </c>
      <c r="AE478" s="111">
        <v>24</v>
      </c>
      <c r="AF478" s="111">
        <v>25</v>
      </c>
      <c r="AG478" s="111">
        <v>15</v>
      </c>
      <c r="AH478" s="111">
        <v>16</v>
      </c>
      <c r="AI478" s="111">
        <v>24</v>
      </c>
      <c r="AJ478" s="111">
        <v>80</v>
      </c>
      <c r="AK478" s="111">
        <v>0</v>
      </c>
      <c r="AL478" s="111">
        <v>0</v>
      </c>
      <c r="AM478" s="111">
        <v>0</v>
      </c>
      <c r="AN478" s="111">
        <v>80</v>
      </c>
      <c r="AO478" s="99" t="s">
        <v>70</v>
      </c>
      <c r="AP478" s="111" t="s">
        <v>78</v>
      </c>
      <c r="AQ478" s="111" t="s">
        <v>79</v>
      </c>
      <c r="AR478" s="112" t="s">
        <v>1777</v>
      </c>
      <c r="AS478" s="111" t="s">
        <v>1778</v>
      </c>
      <c r="AT478" s="111" t="s">
        <v>328</v>
      </c>
      <c r="AU478" s="111" t="s">
        <v>139</v>
      </c>
      <c r="AV478" s="111" t="s">
        <v>1779</v>
      </c>
    </row>
    <row r="479" spans="2:48" ht="127.5" customHeight="1" x14ac:dyDescent="0.35">
      <c r="B479" s="438">
        <v>190</v>
      </c>
      <c r="C479" s="244" t="s">
        <v>1771</v>
      </c>
      <c r="D479" s="244" t="s">
        <v>1348</v>
      </c>
      <c r="E479" s="244" t="s">
        <v>1503</v>
      </c>
      <c r="F479" s="244" t="s">
        <v>298</v>
      </c>
      <c r="G479" s="244" t="s">
        <v>298</v>
      </c>
      <c r="H479" s="244" t="s">
        <v>298</v>
      </c>
      <c r="I479" s="244" t="s">
        <v>1504</v>
      </c>
      <c r="J479" s="244" t="s">
        <v>1514</v>
      </c>
      <c r="K479" s="244" t="s">
        <v>1780</v>
      </c>
      <c r="L479" s="244" t="s">
        <v>1781</v>
      </c>
      <c r="M479" s="244" t="s">
        <v>1782</v>
      </c>
      <c r="N479" s="244" t="s">
        <v>89</v>
      </c>
      <c r="O479" s="244" t="s">
        <v>237</v>
      </c>
      <c r="P479" s="244" t="s">
        <v>90</v>
      </c>
      <c r="Q479" s="244" t="s">
        <v>91</v>
      </c>
      <c r="R479" s="244">
        <v>12</v>
      </c>
      <c r="S479" s="244" t="s">
        <v>212</v>
      </c>
      <c r="T479" s="244">
        <v>20</v>
      </c>
      <c r="U479" s="244" t="s">
        <v>134</v>
      </c>
      <c r="V479" s="244">
        <v>100</v>
      </c>
      <c r="W479" s="217" t="s">
        <v>135</v>
      </c>
      <c r="X479" s="112" t="s">
        <v>1783</v>
      </c>
      <c r="Y479" s="111" t="s">
        <v>185</v>
      </c>
      <c r="Z479" s="111" t="s">
        <v>72</v>
      </c>
      <c r="AA479" s="111" t="s">
        <v>73</v>
      </c>
      <c r="AB479" s="111" t="s">
        <v>74</v>
      </c>
      <c r="AC479" s="111" t="s">
        <v>75</v>
      </c>
      <c r="AD479" s="111" t="s">
        <v>76</v>
      </c>
      <c r="AE479" s="244">
        <v>7.2</v>
      </c>
      <c r="AF479" s="111">
        <v>25</v>
      </c>
      <c r="AG479" s="111">
        <v>15</v>
      </c>
      <c r="AH479" s="111">
        <v>8</v>
      </c>
      <c r="AI479" s="111">
        <v>12</v>
      </c>
      <c r="AJ479" s="244">
        <v>100</v>
      </c>
      <c r="AK479" s="111">
        <v>0</v>
      </c>
      <c r="AL479" s="111">
        <v>0</v>
      </c>
      <c r="AM479" s="111">
        <v>0</v>
      </c>
      <c r="AN479" s="111">
        <v>100</v>
      </c>
      <c r="AO479" s="217" t="s">
        <v>135</v>
      </c>
      <c r="AP479" s="244" t="s">
        <v>78</v>
      </c>
      <c r="AQ479" s="244" t="s">
        <v>79</v>
      </c>
      <c r="AR479" s="112" t="s">
        <v>1784</v>
      </c>
      <c r="AS479" s="244" t="s">
        <v>1785</v>
      </c>
      <c r="AT479" s="244" t="s">
        <v>420</v>
      </c>
      <c r="AU479" s="244" t="s">
        <v>187</v>
      </c>
      <c r="AV479" s="111" t="s">
        <v>1786</v>
      </c>
    </row>
    <row r="480" spans="2:48" ht="117.75" customHeight="1" x14ac:dyDescent="0.35">
      <c r="B480" s="438"/>
      <c r="C480" s="244"/>
      <c r="D480" s="244"/>
      <c r="E480" s="244"/>
      <c r="F480" s="244"/>
      <c r="G480" s="244"/>
      <c r="H480" s="244"/>
      <c r="I480" s="244"/>
      <c r="J480" s="244"/>
      <c r="K480" s="244"/>
      <c r="L480" s="244"/>
      <c r="M480" s="244"/>
      <c r="N480" s="244"/>
      <c r="O480" s="244"/>
      <c r="P480" s="244"/>
      <c r="Q480" s="244"/>
      <c r="R480" s="244"/>
      <c r="S480" s="244"/>
      <c r="T480" s="244"/>
      <c r="U480" s="244"/>
      <c r="V480" s="244"/>
      <c r="W480" s="217"/>
      <c r="X480" s="112" t="s">
        <v>1787</v>
      </c>
      <c r="Y480" s="111" t="s">
        <v>185</v>
      </c>
      <c r="Z480" s="111" t="s">
        <v>72</v>
      </c>
      <c r="AA480" s="111" t="s">
        <v>73</v>
      </c>
      <c r="AB480" s="111" t="s">
        <v>74</v>
      </c>
      <c r="AC480" s="111" t="s">
        <v>75</v>
      </c>
      <c r="AD480" s="111" t="s">
        <v>76</v>
      </c>
      <c r="AE480" s="244"/>
      <c r="AF480" s="111">
        <v>25</v>
      </c>
      <c r="AG480" s="111">
        <v>15</v>
      </c>
      <c r="AH480" s="111">
        <v>4.8</v>
      </c>
      <c r="AI480" s="111">
        <v>7.2</v>
      </c>
      <c r="AJ480" s="244"/>
      <c r="AK480" s="111">
        <v>0</v>
      </c>
      <c r="AL480" s="111">
        <v>0</v>
      </c>
      <c r="AM480" s="111">
        <v>0</v>
      </c>
      <c r="AN480" s="111">
        <v>100</v>
      </c>
      <c r="AO480" s="217"/>
      <c r="AP480" s="244"/>
      <c r="AQ480" s="244"/>
      <c r="AR480" s="112" t="s">
        <v>1788</v>
      </c>
      <c r="AS480" s="244"/>
      <c r="AT480" s="244"/>
      <c r="AU480" s="244"/>
      <c r="AV480" s="111" t="s">
        <v>1789</v>
      </c>
    </row>
    <row r="481" spans="2:48" ht="127.5" customHeight="1" x14ac:dyDescent="0.35">
      <c r="B481" s="438">
        <v>191</v>
      </c>
      <c r="C481" s="244" t="s">
        <v>1771</v>
      </c>
      <c r="D481" s="244" t="s">
        <v>1772</v>
      </c>
      <c r="E481" s="244" t="s">
        <v>1790</v>
      </c>
      <c r="F481" s="244" t="s">
        <v>109</v>
      </c>
      <c r="G481" s="244" t="s">
        <v>1791</v>
      </c>
      <c r="H481" s="244" t="s">
        <v>1792</v>
      </c>
      <c r="I481" s="219" t="s">
        <v>298</v>
      </c>
      <c r="J481" s="219" t="s">
        <v>298</v>
      </c>
      <c r="K481" s="219" t="s">
        <v>298</v>
      </c>
      <c r="L481" s="219" t="s">
        <v>298</v>
      </c>
      <c r="M481" s="232" t="s">
        <v>1793</v>
      </c>
      <c r="N481" s="244" t="s">
        <v>64</v>
      </c>
      <c r="O481" s="244" t="s">
        <v>174</v>
      </c>
      <c r="P481" s="244" t="s">
        <v>65</v>
      </c>
      <c r="Q481" s="244" t="s">
        <v>66</v>
      </c>
      <c r="R481" s="244">
        <v>60</v>
      </c>
      <c r="S481" s="244" t="s">
        <v>113</v>
      </c>
      <c r="T481" s="244">
        <v>40</v>
      </c>
      <c r="U481" s="244" t="s">
        <v>77</v>
      </c>
      <c r="V481" s="244">
        <v>60</v>
      </c>
      <c r="W481" s="217" t="s">
        <v>77</v>
      </c>
      <c r="X481" s="112" t="s">
        <v>1794</v>
      </c>
      <c r="Y481" s="111" t="s">
        <v>185</v>
      </c>
      <c r="Z481" s="111" t="s">
        <v>72</v>
      </c>
      <c r="AA481" s="111" t="s">
        <v>73</v>
      </c>
      <c r="AB481" s="111" t="s">
        <v>74</v>
      </c>
      <c r="AC481" s="111" t="s">
        <v>75</v>
      </c>
      <c r="AD481" s="111" t="s">
        <v>76</v>
      </c>
      <c r="AE481" s="244">
        <v>14.4</v>
      </c>
      <c r="AF481" s="111">
        <v>25</v>
      </c>
      <c r="AG481" s="111">
        <v>15</v>
      </c>
      <c r="AH481" s="111">
        <v>16</v>
      </c>
      <c r="AI481" s="111">
        <v>24</v>
      </c>
      <c r="AJ481" s="244">
        <v>60</v>
      </c>
      <c r="AK481" s="111">
        <v>0</v>
      </c>
      <c r="AL481" s="111">
        <v>0</v>
      </c>
      <c r="AM481" s="111">
        <v>0</v>
      </c>
      <c r="AN481" s="111">
        <v>60</v>
      </c>
      <c r="AO481" s="217" t="s">
        <v>77</v>
      </c>
      <c r="AP481" s="244" t="s">
        <v>78</v>
      </c>
      <c r="AQ481" s="244" t="s">
        <v>79</v>
      </c>
      <c r="AR481" s="247" t="s">
        <v>1795</v>
      </c>
      <c r="AS481" s="244" t="s">
        <v>1785</v>
      </c>
      <c r="AT481" s="244" t="s">
        <v>420</v>
      </c>
      <c r="AU481" s="244" t="s">
        <v>187</v>
      </c>
      <c r="AV481" s="244" t="s">
        <v>1796</v>
      </c>
    </row>
    <row r="482" spans="2:48" ht="121.5" customHeight="1" x14ac:dyDescent="0.35">
      <c r="B482" s="438"/>
      <c r="C482" s="244"/>
      <c r="D482" s="244"/>
      <c r="E482" s="244"/>
      <c r="F482" s="244"/>
      <c r="G482" s="244"/>
      <c r="H482" s="244"/>
      <c r="I482" s="221"/>
      <c r="J482" s="221"/>
      <c r="K482" s="221"/>
      <c r="L482" s="221"/>
      <c r="M482" s="232"/>
      <c r="N482" s="244"/>
      <c r="O482" s="244"/>
      <c r="P482" s="244"/>
      <c r="Q482" s="244"/>
      <c r="R482" s="244"/>
      <c r="S482" s="244"/>
      <c r="T482" s="244"/>
      <c r="U482" s="244"/>
      <c r="V482" s="244"/>
      <c r="W482" s="217"/>
      <c r="X482" s="112" t="s">
        <v>1797</v>
      </c>
      <c r="Y482" s="111" t="s">
        <v>185</v>
      </c>
      <c r="Z482" s="111" t="s">
        <v>72</v>
      </c>
      <c r="AA482" s="111" t="s">
        <v>73</v>
      </c>
      <c r="AB482" s="111" t="s">
        <v>74</v>
      </c>
      <c r="AC482" s="111" t="s">
        <v>75</v>
      </c>
      <c r="AD482" s="111" t="s">
        <v>76</v>
      </c>
      <c r="AE482" s="244"/>
      <c r="AF482" s="111">
        <v>25</v>
      </c>
      <c r="AG482" s="111">
        <v>15</v>
      </c>
      <c r="AH482" s="111">
        <v>9.6</v>
      </c>
      <c r="AI482" s="111">
        <v>14.4</v>
      </c>
      <c r="AJ482" s="244"/>
      <c r="AK482" s="111">
        <v>0</v>
      </c>
      <c r="AL482" s="111">
        <v>0</v>
      </c>
      <c r="AM482" s="111">
        <v>0</v>
      </c>
      <c r="AN482" s="111">
        <v>60</v>
      </c>
      <c r="AO482" s="217"/>
      <c r="AP482" s="244"/>
      <c r="AQ482" s="244"/>
      <c r="AR482" s="247"/>
      <c r="AS482" s="244"/>
      <c r="AT482" s="244"/>
      <c r="AU482" s="244"/>
      <c r="AV482" s="244"/>
    </row>
    <row r="483" spans="2:48" ht="161.25" customHeight="1" x14ac:dyDescent="0.35">
      <c r="B483" s="142">
        <v>192</v>
      </c>
      <c r="C483" s="111" t="s">
        <v>1771</v>
      </c>
      <c r="D483" s="111" t="s">
        <v>1772</v>
      </c>
      <c r="E483" s="111" t="s">
        <v>1512</v>
      </c>
      <c r="F483" s="111" t="s">
        <v>61</v>
      </c>
      <c r="G483" s="111" t="s">
        <v>1798</v>
      </c>
      <c r="H483" s="111" t="s">
        <v>1799</v>
      </c>
      <c r="I483" s="111" t="s">
        <v>298</v>
      </c>
      <c r="J483" s="111" t="s">
        <v>298</v>
      </c>
      <c r="K483" s="111" t="s">
        <v>298</v>
      </c>
      <c r="L483" s="111" t="s">
        <v>298</v>
      </c>
      <c r="M483" s="100" t="s">
        <v>1800</v>
      </c>
      <c r="N483" s="111" t="s">
        <v>64</v>
      </c>
      <c r="O483" s="111" t="s">
        <v>174</v>
      </c>
      <c r="P483" s="111" t="s">
        <v>773</v>
      </c>
      <c r="Q483" s="111" t="s">
        <v>66</v>
      </c>
      <c r="R483" s="111">
        <v>35</v>
      </c>
      <c r="S483" s="111" t="s">
        <v>113</v>
      </c>
      <c r="T483" s="111">
        <v>40</v>
      </c>
      <c r="U483" s="111" t="s">
        <v>114</v>
      </c>
      <c r="V483" s="111">
        <v>40</v>
      </c>
      <c r="W483" s="99" t="s">
        <v>77</v>
      </c>
      <c r="X483" s="112" t="s">
        <v>1801</v>
      </c>
      <c r="Y483" s="111" t="s">
        <v>185</v>
      </c>
      <c r="Z483" s="111" t="s">
        <v>72</v>
      </c>
      <c r="AA483" s="111" t="s">
        <v>73</v>
      </c>
      <c r="AB483" s="111" t="s">
        <v>74</v>
      </c>
      <c r="AC483" s="111" t="s">
        <v>75</v>
      </c>
      <c r="AD483" s="111" t="s">
        <v>76</v>
      </c>
      <c r="AE483" s="111">
        <v>24</v>
      </c>
      <c r="AF483" s="111">
        <v>25</v>
      </c>
      <c r="AG483" s="111">
        <v>15</v>
      </c>
      <c r="AH483" s="111">
        <v>16</v>
      </c>
      <c r="AI483" s="111">
        <v>24</v>
      </c>
      <c r="AJ483" s="111">
        <v>40</v>
      </c>
      <c r="AK483" s="111">
        <v>0</v>
      </c>
      <c r="AL483" s="111">
        <v>0</v>
      </c>
      <c r="AM483" s="111">
        <v>0</v>
      </c>
      <c r="AN483" s="111">
        <v>40</v>
      </c>
      <c r="AO483" s="99" t="s">
        <v>77</v>
      </c>
      <c r="AP483" s="111" t="s">
        <v>78</v>
      </c>
      <c r="AQ483" s="111" t="s">
        <v>79</v>
      </c>
      <c r="AR483" s="112" t="s">
        <v>1802</v>
      </c>
      <c r="AS483" s="111" t="s">
        <v>1785</v>
      </c>
      <c r="AT483" s="111" t="s">
        <v>420</v>
      </c>
      <c r="AU483" s="111" t="s">
        <v>187</v>
      </c>
      <c r="AV483" s="111" t="s">
        <v>1803</v>
      </c>
    </row>
    <row r="484" spans="2:48" ht="96.75" customHeight="1" x14ac:dyDescent="0.35">
      <c r="B484" s="142">
        <v>193</v>
      </c>
      <c r="C484" s="111" t="s">
        <v>1771</v>
      </c>
      <c r="D484" s="111" t="s">
        <v>1535</v>
      </c>
      <c r="E484" s="111" t="s">
        <v>1804</v>
      </c>
      <c r="F484" s="111" t="s">
        <v>109</v>
      </c>
      <c r="G484" s="111" t="s">
        <v>1805</v>
      </c>
      <c r="H484" s="111" t="s">
        <v>1806</v>
      </c>
      <c r="I484" s="111" t="s">
        <v>298</v>
      </c>
      <c r="J484" s="111" t="s">
        <v>298</v>
      </c>
      <c r="K484" s="111" t="s">
        <v>298</v>
      </c>
      <c r="L484" s="111" t="s">
        <v>298</v>
      </c>
      <c r="M484" s="100" t="s">
        <v>1807</v>
      </c>
      <c r="N484" s="111" t="s">
        <v>64</v>
      </c>
      <c r="O484" s="111" t="s">
        <v>174</v>
      </c>
      <c r="P484" s="111" t="s">
        <v>65</v>
      </c>
      <c r="Q484" s="111" t="s">
        <v>66</v>
      </c>
      <c r="R484" s="111">
        <v>31</v>
      </c>
      <c r="S484" s="111" t="s">
        <v>113</v>
      </c>
      <c r="T484" s="111">
        <v>40</v>
      </c>
      <c r="U484" s="111" t="s">
        <v>77</v>
      </c>
      <c r="V484" s="111">
        <v>60</v>
      </c>
      <c r="W484" s="99" t="s">
        <v>77</v>
      </c>
      <c r="X484" s="112" t="s">
        <v>1808</v>
      </c>
      <c r="Y484" s="111" t="s">
        <v>185</v>
      </c>
      <c r="Z484" s="111" t="s">
        <v>72</v>
      </c>
      <c r="AA484" s="111" t="s">
        <v>73</v>
      </c>
      <c r="AB484" s="111" t="s">
        <v>74</v>
      </c>
      <c r="AC484" s="111" t="s">
        <v>75</v>
      </c>
      <c r="AD484" s="111" t="s">
        <v>76</v>
      </c>
      <c r="AE484" s="111">
        <v>24</v>
      </c>
      <c r="AF484" s="111">
        <v>25</v>
      </c>
      <c r="AG484" s="111">
        <v>15</v>
      </c>
      <c r="AH484" s="111">
        <v>16</v>
      </c>
      <c r="AI484" s="111">
        <v>24</v>
      </c>
      <c r="AJ484" s="111">
        <v>60</v>
      </c>
      <c r="AK484" s="111">
        <v>0</v>
      </c>
      <c r="AL484" s="111">
        <v>0</v>
      </c>
      <c r="AM484" s="111">
        <v>0</v>
      </c>
      <c r="AN484" s="111">
        <v>60</v>
      </c>
      <c r="AO484" s="99" t="s">
        <v>77</v>
      </c>
      <c r="AP484" s="111" t="s">
        <v>78</v>
      </c>
      <c r="AQ484" s="111" t="s">
        <v>79</v>
      </c>
      <c r="AR484" s="112" t="s">
        <v>1809</v>
      </c>
      <c r="AS484" s="111" t="s">
        <v>1785</v>
      </c>
      <c r="AT484" s="111" t="s">
        <v>420</v>
      </c>
      <c r="AU484" s="111" t="s">
        <v>187</v>
      </c>
      <c r="AV484" s="111" t="s">
        <v>1810</v>
      </c>
    </row>
    <row r="485" spans="2:48" ht="102.75" customHeight="1" x14ac:dyDescent="0.35">
      <c r="B485" s="438">
        <v>194</v>
      </c>
      <c r="C485" s="225" t="s">
        <v>1811</v>
      </c>
      <c r="D485" s="225" t="s">
        <v>1535</v>
      </c>
      <c r="E485" s="225" t="s">
        <v>1812</v>
      </c>
      <c r="F485" s="225" t="s">
        <v>109</v>
      </c>
      <c r="G485" s="225" t="s">
        <v>1655</v>
      </c>
      <c r="H485" s="225" t="s">
        <v>1813</v>
      </c>
      <c r="I485" s="228"/>
      <c r="J485" s="228"/>
      <c r="K485" s="228"/>
      <c r="L485" s="228"/>
      <c r="M485" s="286" t="str">
        <f t="shared" ref="M485" si="417">CONCATENATE(F485," ",G485,)</f>
        <v>Posibilidad de pérdida reputacional ante las victimas y entes territoriales, por incumplimiento y/o efectividad  en el acompañamiento o Asistencia Técnica, formación  e implementación de acciones y garantías de acceso a las medidas de satisfacción, rehabilitación y garantías de no repetición</v>
      </c>
      <c r="N485" s="225" t="s">
        <v>64</v>
      </c>
      <c r="O485" s="225" t="s">
        <v>237</v>
      </c>
      <c r="P485" s="287" t="s">
        <v>65</v>
      </c>
      <c r="Q485" s="287" t="s">
        <v>211</v>
      </c>
      <c r="R485" s="225">
        <v>289</v>
      </c>
      <c r="S485" s="225" t="s">
        <v>113</v>
      </c>
      <c r="T485" s="225">
        <v>40</v>
      </c>
      <c r="U485" s="225" t="s">
        <v>77</v>
      </c>
      <c r="V485" s="225">
        <v>60</v>
      </c>
      <c r="W485" s="289" t="s">
        <v>77</v>
      </c>
      <c r="X485" s="74" t="s">
        <v>1814</v>
      </c>
      <c r="Y485" s="68" t="s">
        <v>185</v>
      </c>
      <c r="Z485" s="68" t="s">
        <v>72</v>
      </c>
      <c r="AA485" s="68" t="s">
        <v>73</v>
      </c>
      <c r="AB485" s="68" t="s">
        <v>74</v>
      </c>
      <c r="AC485" s="68" t="s">
        <v>75</v>
      </c>
      <c r="AD485" s="68" t="s">
        <v>76</v>
      </c>
      <c r="AE485" s="223">
        <f>AI486</f>
        <v>14.4</v>
      </c>
      <c r="AF485" s="68">
        <f t="shared" si="406"/>
        <v>25</v>
      </c>
      <c r="AG485" s="68">
        <f t="shared" si="407"/>
        <v>15</v>
      </c>
      <c r="AH485" s="68">
        <f>($T485*((AF485+AG485))/100)</f>
        <v>16</v>
      </c>
      <c r="AI485" s="68">
        <f t="shared" ref="AI485" si="418">T485-AH485</f>
        <v>24</v>
      </c>
      <c r="AJ485" s="223">
        <f>AN486</f>
        <v>60</v>
      </c>
      <c r="AK485" s="68">
        <f t="shared" si="408"/>
        <v>0</v>
      </c>
      <c r="AL485" s="68">
        <f t="shared" si="409"/>
        <v>0</v>
      </c>
      <c r="AM485" s="68">
        <f>($V485*((AK485+AL485))/100)</f>
        <v>0</v>
      </c>
      <c r="AN485" s="68">
        <f>V485-AM485</f>
        <v>60</v>
      </c>
      <c r="AO485" s="289" t="s">
        <v>77</v>
      </c>
      <c r="AP485" s="225" t="s">
        <v>78</v>
      </c>
      <c r="AQ485" s="225" t="s">
        <v>79</v>
      </c>
      <c r="AR485" s="222" t="s">
        <v>1815</v>
      </c>
      <c r="AS485" s="244" t="s">
        <v>1785</v>
      </c>
      <c r="AT485" s="244" t="s">
        <v>420</v>
      </c>
      <c r="AU485" s="225" t="s">
        <v>187</v>
      </c>
      <c r="AV485" s="225" t="s">
        <v>1816</v>
      </c>
    </row>
    <row r="486" spans="2:48" ht="97.5" customHeight="1" x14ac:dyDescent="0.35">
      <c r="B486" s="438"/>
      <c r="C486" s="225"/>
      <c r="D486" s="225"/>
      <c r="E486" s="225"/>
      <c r="F486" s="225"/>
      <c r="G486" s="225"/>
      <c r="H486" s="225"/>
      <c r="I486" s="229"/>
      <c r="J486" s="229"/>
      <c r="K486" s="229"/>
      <c r="L486" s="229"/>
      <c r="M486" s="286"/>
      <c r="N486" s="225"/>
      <c r="O486" s="225"/>
      <c r="P486" s="287"/>
      <c r="Q486" s="287"/>
      <c r="R486" s="225"/>
      <c r="S486" s="225"/>
      <c r="T486" s="225"/>
      <c r="U486" s="225"/>
      <c r="V486" s="225"/>
      <c r="W486" s="289"/>
      <c r="X486" s="74" t="s">
        <v>1817</v>
      </c>
      <c r="Y486" s="68" t="s">
        <v>185</v>
      </c>
      <c r="Z486" s="68" t="s">
        <v>72</v>
      </c>
      <c r="AA486" s="68" t="s">
        <v>73</v>
      </c>
      <c r="AB486" s="68" t="s">
        <v>74</v>
      </c>
      <c r="AC486" s="68" t="s">
        <v>75</v>
      </c>
      <c r="AD486" s="68" t="s">
        <v>76</v>
      </c>
      <c r="AE486" s="223"/>
      <c r="AF486" s="68">
        <f t="shared" si="406"/>
        <v>25</v>
      </c>
      <c r="AG486" s="68">
        <f t="shared" si="407"/>
        <v>15</v>
      </c>
      <c r="AH486" s="68">
        <f>($AI485*((AF486+AG486))/100)</f>
        <v>9.6</v>
      </c>
      <c r="AI486" s="68">
        <f t="shared" ref="AI486" si="419">AI485-AH486</f>
        <v>14.4</v>
      </c>
      <c r="AJ486" s="223"/>
      <c r="AK486" s="68">
        <f t="shared" si="408"/>
        <v>0</v>
      </c>
      <c r="AL486" s="68">
        <f t="shared" si="409"/>
        <v>0</v>
      </c>
      <c r="AM486" s="68">
        <f t="shared" ref="AM486" si="420">($AN485*((AK486+AL486))/100)</f>
        <v>0</v>
      </c>
      <c r="AN486" s="68">
        <f t="shared" ref="AN486" si="421">AN485-AM486</f>
        <v>60</v>
      </c>
      <c r="AO486" s="289"/>
      <c r="AP486" s="225"/>
      <c r="AQ486" s="225"/>
      <c r="AR486" s="222"/>
      <c r="AS486" s="244"/>
      <c r="AT486" s="244"/>
      <c r="AU486" s="225"/>
      <c r="AV486" s="225"/>
    </row>
    <row r="487" spans="2:48" ht="120" customHeight="1" x14ac:dyDescent="0.35">
      <c r="B487" s="438">
        <v>195</v>
      </c>
      <c r="C487" s="225" t="s">
        <v>1811</v>
      </c>
      <c r="D487" s="225" t="s">
        <v>1487</v>
      </c>
      <c r="E487" s="225" t="s">
        <v>1818</v>
      </c>
      <c r="F487" s="225"/>
      <c r="G487" s="225"/>
      <c r="H487" s="225"/>
      <c r="I487" s="225" t="s">
        <v>1819</v>
      </c>
      <c r="J487" s="225" t="s">
        <v>1820</v>
      </c>
      <c r="K487" s="225" t="s">
        <v>1821</v>
      </c>
      <c r="L487" s="225" t="s">
        <v>1822</v>
      </c>
      <c r="M487" s="287" t="s">
        <v>1823</v>
      </c>
      <c r="N487" s="225" t="s">
        <v>89</v>
      </c>
      <c r="O487" s="225" t="s">
        <v>168</v>
      </c>
      <c r="P487" s="287" t="s">
        <v>90</v>
      </c>
      <c r="Q487" s="287" t="s">
        <v>91</v>
      </c>
      <c r="R487" s="225" t="s">
        <v>1824</v>
      </c>
      <c r="S487" s="225" t="s">
        <v>806</v>
      </c>
      <c r="T487" s="225">
        <v>80</v>
      </c>
      <c r="U487" s="225" t="s">
        <v>134</v>
      </c>
      <c r="V487" s="225">
        <v>100</v>
      </c>
      <c r="W487" s="224" t="s">
        <v>135</v>
      </c>
      <c r="X487" s="74" t="s">
        <v>1825</v>
      </c>
      <c r="Y487" s="68" t="s">
        <v>185</v>
      </c>
      <c r="Z487" s="68" t="s">
        <v>72</v>
      </c>
      <c r="AA487" s="68" t="s">
        <v>73</v>
      </c>
      <c r="AB487" s="68" t="s">
        <v>74</v>
      </c>
      <c r="AC487" s="68" t="s">
        <v>75</v>
      </c>
      <c r="AD487" s="68" t="s">
        <v>76</v>
      </c>
      <c r="AE487" s="223">
        <f>AI488</f>
        <v>28.8</v>
      </c>
      <c r="AF487" s="68">
        <f t="shared" si="406"/>
        <v>25</v>
      </c>
      <c r="AG487" s="68">
        <f t="shared" si="407"/>
        <v>15</v>
      </c>
      <c r="AH487" s="68">
        <f>($T487*((AF487+AG487))/100)</f>
        <v>32</v>
      </c>
      <c r="AI487" s="68">
        <f t="shared" ref="AI487" si="422">T487-AH487</f>
        <v>48</v>
      </c>
      <c r="AJ487" s="223">
        <f>AN488</f>
        <v>100</v>
      </c>
      <c r="AK487" s="68">
        <f t="shared" si="408"/>
        <v>0</v>
      </c>
      <c r="AL487" s="68">
        <f t="shared" si="409"/>
        <v>0</v>
      </c>
      <c r="AM487" s="68">
        <f>($V487*((AK487+AL487))/100)</f>
        <v>0</v>
      </c>
      <c r="AN487" s="68">
        <f>V487-AM487</f>
        <v>100</v>
      </c>
      <c r="AO487" s="224" t="s">
        <v>135</v>
      </c>
      <c r="AP487" s="225" t="s">
        <v>78</v>
      </c>
      <c r="AQ487" s="225" t="s">
        <v>1826</v>
      </c>
      <c r="AR487" s="222" t="s">
        <v>1827</v>
      </c>
      <c r="AS487" s="244" t="s">
        <v>1785</v>
      </c>
      <c r="AT487" s="244" t="s">
        <v>420</v>
      </c>
      <c r="AU487" s="225" t="s">
        <v>187</v>
      </c>
      <c r="AV487" s="295" t="s">
        <v>1828</v>
      </c>
    </row>
    <row r="488" spans="2:48" ht="121.5" customHeight="1" x14ac:dyDescent="0.35">
      <c r="B488" s="438"/>
      <c r="C488" s="225"/>
      <c r="D488" s="225"/>
      <c r="E488" s="225"/>
      <c r="F488" s="225"/>
      <c r="G488" s="225"/>
      <c r="H488" s="225"/>
      <c r="I488" s="225"/>
      <c r="J488" s="225"/>
      <c r="K488" s="225"/>
      <c r="L488" s="225"/>
      <c r="M488" s="286"/>
      <c r="N488" s="225"/>
      <c r="O488" s="225"/>
      <c r="P488" s="287"/>
      <c r="Q488" s="287"/>
      <c r="R488" s="225"/>
      <c r="S488" s="225"/>
      <c r="T488" s="225"/>
      <c r="U488" s="225"/>
      <c r="V488" s="225"/>
      <c r="W488" s="224"/>
      <c r="X488" s="74" t="s">
        <v>1829</v>
      </c>
      <c r="Y488" s="68" t="s">
        <v>185</v>
      </c>
      <c r="Z488" s="68" t="s">
        <v>72</v>
      </c>
      <c r="AA488" s="68" t="s">
        <v>73</v>
      </c>
      <c r="AB488" s="68" t="s">
        <v>74</v>
      </c>
      <c r="AC488" s="68" t="s">
        <v>75</v>
      </c>
      <c r="AD488" s="68" t="s">
        <v>76</v>
      </c>
      <c r="AE488" s="223"/>
      <c r="AF488" s="68">
        <f t="shared" si="406"/>
        <v>25</v>
      </c>
      <c r="AG488" s="68">
        <f t="shared" si="407"/>
        <v>15</v>
      </c>
      <c r="AH488" s="68">
        <f>($AI487*((AF488+AG488))/100)</f>
        <v>19.2</v>
      </c>
      <c r="AI488" s="68">
        <f t="shared" ref="AI488" si="423">AI487-AH488</f>
        <v>28.8</v>
      </c>
      <c r="AJ488" s="223"/>
      <c r="AK488" s="68">
        <f t="shared" si="408"/>
        <v>0</v>
      </c>
      <c r="AL488" s="68">
        <f t="shared" si="409"/>
        <v>0</v>
      </c>
      <c r="AM488" s="68">
        <f t="shared" ref="AM488" si="424">($AN487*((AK488+AL488))/100)</f>
        <v>0</v>
      </c>
      <c r="AN488" s="68">
        <f t="shared" ref="AN488" si="425">AN487-AM488</f>
        <v>100</v>
      </c>
      <c r="AO488" s="224"/>
      <c r="AP488" s="225"/>
      <c r="AQ488" s="225"/>
      <c r="AR488" s="222"/>
      <c r="AS488" s="244"/>
      <c r="AT488" s="244"/>
      <c r="AU488" s="225"/>
      <c r="AV488" s="295"/>
    </row>
    <row r="489" spans="2:48" ht="135" customHeight="1" x14ac:dyDescent="0.35">
      <c r="B489" s="142">
        <v>196</v>
      </c>
      <c r="C489" s="68" t="s">
        <v>1811</v>
      </c>
      <c r="D489" s="68" t="s">
        <v>1535</v>
      </c>
      <c r="E489" s="68" t="s">
        <v>1830</v>
      </c>
      <c r="F489" s="68" t="s">
        <v>109</v>
      </c>
      <c r="G489" s="68" t="s">
        <v>1831</v>
      </c>
      <c r="H489" s="68" t="s">
        <v>1832</v>
      </c>
      <c r="I489" s="68"/>
      <c r="J489" s="68"/>
      <c r="K489" s="68"/>
      <c r="L489" s="68"/>
      <c r="M489" s="69" t="str">
        <f t="shared" ref="M489" si="426">CONCATENATE(F489," ",G489,)</f>
        <v>Posibilidad de pérdida reputacional ante las victimas y el solicitante de la jornada por la no realización de las  jornadas de atención móvil de orientación y comunicación</v>
      </c>
      <c r="N489" s="68" t="s">
        <v>64</v>
      </c>
      <c r="O489" s="68" t="s">
        <v>168</v>
      </c>
      <c r="P489" s="70" t="s">
        <v>65</v>
      </c>
      <c r="Q489" s="70" t="s">
        <v>211</v>
      </c>
      <c r="R489" s="68">
        <v>80</v>
      </c>
      <c r="S489" s="68" t="s">
        <v>113</v>
      </c>
      <c r="T489" s="68">
        <v>40</v>
      </c>
      <c r="U489" s="68" t="s">
        <v>114</v>
      </c>
      <c r="V489" s="68">
        <v>40</v>
      </c>
      <c r="W489" s="73" t="s">
        <v>77</v>
      </c>
      <c r="X489" s="74" t="s">
        <v>1833</v>
      </c>
      <c r="Y489" s="68" t="s">
        <v>185</v>
      </c>
      <c r="Z489" s="68" t="s">
        <v>72</v>
      </c>
      <c r="AA489" s="68" t="s">
        <v>73</v>
      </c>
      <c r="AB489" s="68" t="s">
        <v>74</v>
      </c>
      <c r="AC489" s="68" t="s">
        <v>75</v>
      </c>
      <c r="AD489" s="68" t="s">
        <v>76</v>
      </c>
      <c r="AE489" s="72">
        <f>AI489</f>
        <v>24</v>
      </c>
      <c r="AF489" s="68">
        <f t="shared" si="406"/>
        <v>25</v>
      </c>
      <c r="AG489" s="68">
        <f t="shared" si="407"/>
        <v>15</v>
      </c>
      <c r="AH489" s="68">
        <f>($T489*((AF489+AG489))/100)</f>
        <v>16</v>
      </c>
      <c r="AI489" s="68">
        <f t="shared" ref="AI489:AI494" si="427">T489-AH489</f>
        <v>24</v>
      </c>
      <c r="AJ489" s="72">
        <f>AN489</f>
        <v>40</v>
      </c>
      <c r="AK489" s="68">
        <f t="shared" si="408"/>
        <v>0</v>
      </c>
      <c r="AL489" s="68">
        <f t="shared" si="409"/>
        <v>0</v>
      </c>
      <c r="AM489" s="68">
        <f>($V489*((AK489+AL489))/100)</f>
        <v>0</v>
      </c>
      <c r="AN489" s="68">
        <f>V489-AM489</f>
        <v>40</v>
      </c>
      <c r="AO489" s="63" t="s">
        <v>163</v>
      </c>
      <c r="AP489" s="68" t="s">
        <v>166</v>
      </c>
      <c r="AQ489" s="68" t="s">
        <v>168</v>
      </c>
      <c r="AR489" s="74" t="s">
        <v>168</v>
      </c>
      <c r="AS489" s="68" t="s">
        <v>168</v>
      </c>
      <c r="AT489" s="68" t="s">
        <v>168</v>
      </c>
      <c r="AU489" s="68" t="s">
        <v>168</v>
      </c>
      <c r="AV489" s="75" t="s">
        <v>168</v>
      </c>
    </row>
    <row r="490" spans="2:48" ht="135" customHeight="1" x14ac:dyDescent="0.35">
      <c r="B490" s="142">
        <v>197</v>
      </c>
      <c r="C490" s="99" t="s">
        <v>1834</v>
      </c>
      <c r="D490" s="99" t="s">
        <v>1487</v>
      </c>
      <c r="E490" s="99" t="s">
        <v>1835</v>
      </c>
      <c r="F490" s="99" t="s">
        <v>61</v>
      </c>
      <c r="G490" s="99" t="s">
        <v>1836</v>
      </c>
      <c r="H490" s="99" t="s">
        <v>1837</v>
      </c>
      <c r="I490" s="99" t="s">
        <v>298</v>
      </c>
      <c r="J490" s="99" t="s">
        <v>298</v>
      </c>
      <c r="K490" s="99" t="s">
        <v>298</v>
      </c>
      <c r="L490" s="99" t="s">
        <v>298</v>
      </c>
      <c r="M490" s="99" t="s">
        <v>1838</v>
      </c>
      <c r="N490" s="99" t="s">
        <v>64</v>
      </c>
      <c r="O490" s="99" t="s">
        <v>237</v>
      </c>
      <c r="P490" s="99" t="s">
        <v>65</v>
      </c>
      <c r="Q490" s="99" t="s">
        <v>66</v>
      </c>
      <c r="R490" s="99">
        <v>70</v>
      </c>
      <c r="S490" s="99" t="s">
        <v>113</v>
      </c>
      <c r="T490" s="99">
        <v>40</v>
      </c>
      <c r="U490" s="99" t="s">
        <v>69</v>
      </c>
      <c r="V490" s="99">
        <v>80</v>
      </c>
      <c r="W490" s="99" t="s">
        <v>70</v>
      </c>
      <c r="X490" s="97" t="s">
        <v>1839</v>
      </c>
      <c r="Y490" s="99" t="s">
        <v>185</v>
      </c>
      <c r="Z490" s="99" t="s">
        <v>72</v>
      </c>
      <c r="AA490" s="99" t="s">
        <v>73</v>
      </c>
      <c r="AB490" s="99" t="s">
        <v>74</v>
      </c>
      <c r="AC490" s="99" t="s">
        <v>75</v>
      </c>
      <c r="AD490" s="99" t="s">
        <v>76</v>
      </c>
      <c r="AE490" s="99">
        <v>24</v>
      </c>
      <c r="AF490" s="99">
        <v>25</v>
      </c>
      <c r="AG490" s="99">
        <v>15</v>
      </c>
      <c r="AH490" s="99">
        <v>16</v>
      </c>
      <c r="AI490" s="99">
        <v>24</v>
      </c>
      <c r="AJ490" s="99">
        <v>80</v>
      </c>
      <c r="AK490" s="99">
        <v>0</v>
      </c>
      <c r="AL490" s="99">
        <v>0</v>
      </c>
      <c r="AM490" s="99">
        <v>0</v>
      </c>
      <c r="AN490" s="99">
        <v>80</v>
      </c>
      <c r="AO490" s="99" t="s">
        <v>70</v>
      </c>
      <c r="AP490" s="99" t="s">
        <v>78</v>
      </c>
      <c r="AQ490" s="99" t="s">
        <v>1840</v>
      </c>
      <c r="AR490" s="97" t="s">
        <v>1841</v>
      </c>
      <c r="AS490" s="155" t="s">
        <v>1785</v>
      </c>
      <c r="AT490" s="155" t="s">
        <v>420</v>
      </c>
      <c r="AU490" s="99" t="s">
        <v>139</v>
      </c>
      <c r="AV490" s="154" t="s">
        <v>1842</v>
      </c>
    </row>
    <row r="491" spans="2:48" ht="135" customHeight="1" x14ac:dyDescent="0.35">
      <c r="B491" s="142">
        <v>198</v>
      </c>
      <c r="C491" s="99" t="s">
        <v>1834</v>
      </c>
      <c r="D491" s="99" t="s">
        <v>1487</v>
      </c>
      <c r="E491" s="99" t="s">
        <v>1512</v>
      </c>
      <c r="F491" s="99" t="s">
        <v>109</v>
      </c>
      <c r="G491" s="99" t="s">
        <v>1843</v>
      </c>
      <c r="H491" s="99" t="s">
        <v>1844</v>
      </c>
      <c r="I491" s="99" t="s">
        <v>298</v>
      </c>
      <c r="J491" s="99" t="s">
        <v>298</v>
      </c>
      <c r="K491" s="99" t="s">
        <v>298</v>
      </c>
      <c r="L491" s="99" t="s">
        <v>298</v>
      </c>
      <c r="M491" s="99" t="s">
        <v>1845</v>
      </c>
      <c r="N491" s="99" t="s">
        <v>64</v>
      </c>
      <c r="O491" s="99" t="s">
        <v>237</v>
      </c>
      <c r="P491" s="99" t="s">
        <v>65</v>
      </c>
      <c r="Q491" s="99" t="s">
        <v>66</v>
      </c>
      <c r="R491" s="99">
        <v>190</v>
      </c>
      <c r="S491" s="99" t="s">
        <v>113</v>
      </c>
      <c r="T491" s="99">
        <v>40</v>
      </c>
      <c r="U491" s="99" t="s">
        <v>77</v>
      </c>
      <c r="V491" s="99">
        <v>60</v>
      </c>
      <c r="W491" s="99" t="s">
        <v>77</v>
      </c>
      <c r="X491" s="97" t="s">
        <v>1846</v>
      </c>
      <c r="Y491" s="99" t="s">
        <v>185</v>
      </c>
      <c r="Z491" s="99" t="s">
        <v>72</v>
      </c>
      <c r="AA491" s="99" t="s">
        <v>73</v>
      </c>
      <c r="AB491" s="99" t="s">
        <v>158</v>
      </c>
      <c r="AC491" s="99" t="s">
        <v>95</v>
      </c>
      <c r="AD491" s="99" t="s">
        <v>76</v>
      </c>
      <c r="AE491" s="99">
        <v>24</v>
      </c>
      <c r="AF491" s="99">
        <v>25</v>
      </c>
      <c r="AG491" s="99">
        <v>15</v>
      </c>
      <c r="AH491" s="99">
        <v>16</v>
      </c>
      <c r="AI491" s="99">
        <v>24</v>
      </c>
      <c r="AJ491" s="99">
        <v>45</v>
      </c>
      <c r="AK491" s="99">
        <v>0</v>
      </c>
      <c r="AL491" s="99">
        <v>0</v>
      </c>
      <c r="AM491" s="99">
        <v>0</v>
      </c>
      <c r="AN491" s="99">
        <v>60</v>
      </c>
      <c r="AO491" s="99" t="s">
        <v>77</v>
      </c>
      <c r="AP491" s="99" t="s">
        <v>78</v>
      </c>
      <c r="AQ491" s="99" t="s">
        <v>1840</v>
      </c>
      <c r="AR491" s="97" t="s">
        <v>1847</v>
      </c>
      <c r="AS491" s="155" t="s">
        <v>1785</v>
      </c>
      <c r="AT491" s="155" t="s">
        <v>420</v>
      </c>
      <c r="AU491" s="99" t="s">
        <v>187</v>
      </c>
      <c r="AV491" s="99" t="s">
        <v>1848</v>
      </c>
    </row>
    <row r="492" spans="2:48" ht="135" customHeight="1" x14ac:dyDescent="0.35">
      <c r="B492" s="142">
        <v>199</v>
      </c>
      <c r="C492" s="99" t="s">
        <v>1834</v>
      </c>
      <c r="D492" s="99" t="s">
        <v>1535</v>
      </c>
      <c r="E492" s="99" t="s">
        <v>1849</v>
      </c>
      <c r="F492" s="99" t="s">
        <v>61</v>
      </c>
      <c r="G492" s="99" t="s">
        <v>1850</v>
      </c>
      <c r="H492" s="99" t="s">
        <v>1851</v>
      </c>
      <c r="I492" s="99" t="s">
        <v>298</v>
      </c>
      <c r="J492" s="99" t="s">
        <v>298</v>
      </c>
      <c r="K492" s="99" t="s">
        <v>298</v>
      </c>
      <c r="L492" s="99" t="s">
        <v>298</v>
      </c>
      <c r="M492" s="99" t="s">
        <v>1852</v>
      </c>
      <c r="N492" s="99" t="s">
        <v>64</v>
      </c>
      <c r="O492" s="99" t="s">
        <v>237</v>
      </c>
      <c r="P492" s="99" t="s">
        <v>65</v>
      </c>
      <c r="Q492" s="99" t="s">
        <v>66</v>
      </c>
      <c r="R492" s="99">
        <v>80</v>
      </c>
      <c r="S492" s="99" t="s">
        <v>113</v>
      </c>
      <c r="T492" s="99">
        <v>40</v>
      </c>
      <c r="U492" s="99" t="s">
        <v>77</v>
      </c>
      <c r="V492" s="99">
        <v>40</v>
      </c>
      <c r="W492" s="99" t="s">
        <v>77</v>
      </c>
      <c r="X492" s="97" t="s">
        <v>1853</v>
      </c>
      <c r="Y492" s="99" t="s">
        <v>185</v>
      </c>
      <c r="Z492" s="99" t="s">
        <v>72</v>
      </c>
      <c r="AA492" s="99" t="s">
        <v>73</v>
      </c>
      <c r="AB492" s="99" t="s">
        <v>74</v>
      </c>
      <c r="AC492" s="99" t="s">
        <v>95</v>
      </c>
      <c r="AD492" s="99" t="s">
        <v>76</v>
      </c>
      <c r="AE492" s="99">
        <v>24</v>
      </c>
      <c r="AF492" s="99">
        <v>25</v>
      </c>
      <c r="AG492" s="99">
        <v>15</v>
      </c>
      <c r="AH492" s="99">
        <v>16</v>
      </c>
      <c r="AI492" s="99">
        <v>24</v>
      </c>
      <c r="AJ492" s="99">
        <v>40</v>
      </c>
      <c r="AK492" s="99">
        <v>0</v>
      </c>
      <c r="AL492" s="99">
        <v>0</v>
      </c>
      <c r="AM492" s="99">
        <v>0</v>
      </c>
      <c r="AN492" s="99">
        <v>40</v>
      </c>
      <c r="AO492" s="99" t="s">
        <v>77</v>
      </c>
      <c r="AP492" s="99" t="s">
        <v>78</v>
      </c>
      <c r="AQ492" s="99" t="s">
        <v>1840</v>
      </c>
      <c r="AR492" s="97" t="s">
        <v>1854</v>
      </c>
      <c r="AS492" s="155" t="s">
        <v>1785</v>
      </c>
      <c r="AT492" s="155" t="s">
        <v>420</v>
      </c>
      <c r="AU492" s="99" t="s">
        <v>187</v>
      </c>
      <c r="AV492" s="99" t="s">
        <v>1848</v>
      </c>
    </row>
    <row r="493" spans="2:48" ht="135" customHeight="1" x14ac:dyDescent="0.35">
      <c r="B493" s="142">
        <v>200</v>
      </c>
      <c r="C493" s="99" t="s">
        <v>1834</v>
      </c>
      <c r="D493" s="99" t="s">
        <v>1535</v>
      </c>
      <c r="E493" s="99" t="s">
        <v>1855</v>
      </c>
      <c r="F493" s="99" t="s">
        <v>1856</v>
      </c>
      <c r="G493" s="99" t="s">
        <v>1857</v>
      </c>
      <c r="H493" s="99" t="s">
        <v>1858</v>
      </c>
      <c r="I493" s="99" t="s">
        <v>1859</v>
      </c>
      <c r="J493" s="99" t="s">
        <v>1860</v>
      </c>
      <c r="K493" s="99" t="s">
        <v>1861</v>
      </c>
      <c r="L493" s="99" t="s">
        <v>1862</v>
      </c>
      <c r="M493" s="99" t="s">
        <v>1863</v>
      </c>
      <c r="N493" s="99" t="s">
        <v>89</v>
      </c>
      <c r="O493" s="99" t="s">
        <v>237</v>
      </c>
      <c r="P493" s="99" t="s">
        <v>90</v>
      </c>
      <c r="Q493" s="99" t="s">
        <v>91</v>
      </c>
      <c r="R493" s="99">
        <v>300</v>
      </c>
      <c r="S493" s="99" t="s">
        <v>806</v>
      </c>
      <c r="T493" s="99">
        <v>80</v>
      </c>
      <c r="U493" s="99" t="s">
        <v>134</v>
      </c>
      <c r="V493" s="99">
        <v>100</v>
      </c>
      <c r="W493" s="99" t="s">
        <v>135</v>
      </c>
      <c r="X493" s="97" t="s">
        <v>1864</v>
      </c>
      <c r="Y493" s="99" t="s">
        <v>185</v>
      </c>
      <c r="Z493" s="99" t="s">
        <v>94</v>
      </c>
      <c r="AA493" s="99" t="s">
        <v>73</v>
      </c>
      <c r="AB493" s="99" t="s">
        <v>74</v>
      </c>
      <c r="AC493" s="99" t="s">
        <v>75</v>
      </c>
      <c r="AD493" s="99" t="s">
        <v>76</v>
      </c>
      <c r="AE493" s="99">
        <v>39.200000000000003</v>
      </c>
      <c r="AF493" s="99">
        <v>15</v>
      </c>
      <c r="AG493" s="99">
        <v>15</v>
      </c>
      <c r="AH493" s="99">
        <v>24</v>
      </c>
      <c r="AI493" s="99">
        <v>56</v>
      </c>
      <c r="AJ493" s="99">
        <v>75</v>
      </c>
      <c r="AK493" s="99">
        <v>0</v>
      </c>
      <c r="AL493" s="99">
        <v>0</v>
      </c>
      <c r="AM493" s="99">
        <v>0</v>
      </c>
      <c r="AN493" s="99">
        <v>100</v>
      </c>
      <c r="AO493" s="99" t="s">
        <v>70</v>
      </c>
      <c r="AP493" s="99" t="s">
        <v>78</v>
      </c>
      <c r="AQ493" s="99" t="s">
        <v>79</v>
      </c>
      <c r="AR493" s="97" t="s">
        <v>1865</v>
      </c>
      <c r="AS493" s="155" t="s">
        <v>1785</v>
      </c>
      <c r="AT493" s="155" t="s">
        <v>420</v>
      </c>
      <c r="AU493" s="99" t="s">
        <v>139</v>
      </c>
      <c r="AV493" s="99" t="s">
        <v>1866</v>
      </c>
    </row>
    <row r="494" spans="2:48" ht="135" customHeight="1" x14ac:dyDescent="0.35">
      <c r="B494" s="438">
        <v>201</v>
      </c>
      <c r="C494" s="225" t="s">
        <v>1867</v>
      </c>
      <c r="D494" s="225" t="s">
        <v>1772</v>
      </c>
      <c r="E494" s="225" t="s">
        <v>1868</v>
      </c>
      <c r="F494" s="225"/>
      <c r="G494" s="225"/>
      <c r="H494" s="225"/>
      <c r="I494" s="225" t="s">
        <v>1869</v>
      </c>
      <c r="J494" s="225" t="s">
        <v>1870</v>
      </c>
      <c r="K494" s="225" t="s">
        <v>1871</v>
      </c>
      <c r="L494" s="225" t="s">
        <v>1872</v>
      </c>
      <c r="M494" s="287" t="s">
        <v>1873</v>
      </c>
      <c r="N494" s="225" t="s">
        <v>89</v>
      </c>
      <c r="O494" s="225" t="s">
        <v>237</v>
      </c>
      <c r="P494" s="287" t="s">
        <v>90</v>
      </c>
      <c r="Q494" s="287" t="s">
        <v>102</v>
      </c>
      <c r="R494" s="225">
        <v>3000</v>
      </c>
      <c r="S494" s="225" t="s">
        <v>366</v>
      </c>
      <c r="T494" s="225">
        <v>100</v>
      </c>
      <c r="U494" s="225" t="s">
        <v>69</v>
      </c>
      <c r="V494" s="225">
        <v>80</v>
      </c>
      <c r="W494" s="288" t="s">
        <v>70</v>
      </c>
      <c r="X494" s="222" t="s">
        <v>1874</v>
      </c>
      <c r="Y494" s="225" t="s">
        <v>185</v>
      </c>
      <c r="Z494" s="225" t="s">
        <v>94</v>
      </c>
      <c r="AA494" s="225" t="s">
        <v>73</v>
      </c>
      <c r="AB494" s="225" t="s">
        <v>158</v>
      </c>
      <c r="AC494" s="225" t="s">
        <v>75</v>
      </c>
      <c r="AD494" s="225" t="s">
        <v>76</v>
      </c>
      <c r="AE494" s="223">
        <f>AI495</f>
        <v>70</v>
      </c>
      <c r="AF494" s="68">
        <f t="shared" si="406"/>
        <v>15</v>
      </c>
      <c r="AG494" s="68">
        <f t="shared" si="407"/>
        <v>15</v>
      </c>
      <c r="AH494" s="68">
        <f>($T494*((AF494+AG494))/100)</f>
        <v>30</v>
      </c>
      <c r="AI494" s="68">
        <f t="shared" si="427"/>
        <v>70</v>
      </c>
      <c r="AJ494" s="223">
        <f>AN495</f>
        <v>80</v>
      </c>
      <c r="AK494" s="68">
        <f t="shared" si="408"/>
        <v>0</v>
      </c>
      <c r="AL494" s="68">
        <f t="shared" si="409"/>
        <v>0</v>
      </c>
      <c r="AM494" s="68">
        <f>($V494*((AK494+AL494))/100)</f>
        <v>0</v>
      </c>
      <c r="AN494" s="68">
        <f>V494-AM494</f>
        <v>80</v>
      </c>
      <c r="AO494" s="288" t="s">
        <v>70</v>
      </c>
      <c r="AP494" s="225" t="s">
        <v>78</v>
      </c>
      <c r="AQ494" s="225" t="s">
        <v>1206</v>
      </c>
      <c r="AR494" s="222" t="s">
        <v>1875</v>
      </c>
      <c r="AS494" s="321" t="s">
        <v>1785</v>
      </c>
      <c r="AT494" s="321">
        <v>46387</v>
      </c>
      <c r="AU494" s="323" t="s">
        <v>1876</v>
      </c>
      <c r="AV494" s="295" t="s">
        <v>1877</v>
      </c>
    </row>
    <row r="495" spans="2:48" ht="135" customHeight="1" x14ac:dyDescent="0.35">
      <c r="B495" s="438"/>
      <c r="C495" s="225"/>
      <c r="D495" s="225"/>
      <c r="E495" s="225"/>
      <c r="F495" s="225"/>
      <c r="G495" s="225"/>
      <c r="H495" s="225"/>
      <c r="I495" s="225"/>
      <c r="J495" s="225"/>
      <c r="K495" s="225"/>
      <c r="L495" s="225"/>
      <c r="M495" s="287"/>
      <c r="N495" s="225"/>
      <c r="O495" s="225"/>
      <c r="P495" s="287"/>
      <c r="Q495" s="287"/>
      <c r="R495" s="225"/>
      <c r="S495" s="225"/>
      <c r="T495" s="225"/>
      <c r="U495" s="225"/>
      <c r="V495" s="225"/>
      <c r="W495" s="288"/>
      <c r="X495" s="222"/>
      <c r="Y495" s="225"/>
      <c r="Z495" s="225"/>
      <c r="AA495" s="225"/>
      <c r="AB495" s="225"/>
      <c r="AC495" s="225"/>
      <c r="AD495" s="225"/>
      <c r="AE495" s="223"/>
      <c r="AF495" s="68">
        <f t="shared" si="406"/>
        <v>0</v>
      </c>
      <c r="AG495" s="68">
        <f t="shared" si="407"/>
        <v>0</v>
      </c>
      <c r="AH495" s="68">
        <f>($AI494*((AF495+AG495))/100)</f>
        <v>0</v>
      </c>
      <c r="AI495" s="68">
        <f>AI494-AH495</f>
        <v>70</v>
      </c>
      <c r="AJ495" s="223"/>
      <c r="AK495" s="68">
        <f t="shared" si="408"/>
        <v>0</v>
      </c>
      <c r="AL495" s="68">
        <f t="shared" si="409"/>
        <v>0</v>
      </c>
      <c r="AM495" s="68">
        <f>($AN494*((AK495+AL495))/100)</f>
        <v>0</v>
      </c>
      <c r="AN495" s="68">
        <f>AN494-AM495</f>
        <v>80</v>
      </c>
      <c r="AO495" s="288"/>
      <c r="AP495" s="225"/>
      <c r="AQ495" s="225"/>
      <c r="AR495" s="222"/>
      <c r="AS495" s="321"/>
      <c r="AT495" s="321"/>
      <c r="AU495" s="323"/>
      <c r="AV495" s="295"/>
    </row>
    <row r="496" spans="2:48" ht="135" customHeight="1" x14ac:dyDescent="0.35">
      <c r="B496" s="438">
        <v>202</v>
      </c>
      <c r="C496" s="244" t="s">
        <v>1878</v>
      </c>
      <c r="D496" s="244" t="s">
        <v>1451</v>
      </c>
      <c r="E496" s="244" t="s">
        <v>1879</v>
      </c>
      <c r="F496" s="244" t="s">
        <v>61</v>
      </c>
      <c r="G496" s="232" t="s">
        <v>1880</v>
      </c>
      <c r="H496" s="232" t="s">
        <v>1881</v>
      </c>
      <c r="I496" s="232" t="s">
        <v>298</v>
      </c>
      <c r="J496" s="232" t="s">
        <v>298</v>
      </c>
      <c r="K496" s="232" t="s">
        <v>298</v>
      </c>
      <c r="L496" s="232" t="s">
        <v>298</v>
      </c>
      <c r="M496" s="232" t="s">
        <v>1882</v>
      </c>
      <c r="N496" s="232" t="s">
        <v>64</v>
      </c>
      <c r="O496" s="232" t="s">
        <v>174</v>
      </c>
      <c r="P496" s="244" t="s">
        <v>65</v>
      </c>
      <c r="Q496" s="244" t="s">
        <v>66</v>
      </c>
      <c r="R496" s="244">
        <v>1000</v>
      </c>
      <c r="S496" s="244" t="s">
        <v>162</v>
      </c>
      <c r="T496" s="244">
        <v>20</v>
      </c>
      <c r="U496" s="244" t="s">
        <v>246</v>
      </c>
      <c r="V496" s="244">
        <v>20</v>
      </c>
      <c r="W496" s="217" t="s">
        <v>77</v>
      </c>
      <c r="X496" s="112" t="s">
        <v>1883</v>
      </c>
      <c r="Y496" s="111" t="s">
        <v>185</v>
      </c>
      <c r="Z496" s="111" t="s">
        <v>72</v>
      </c>
      <c r="AA496" s="111" t="s">
        <v>73</v>
      </c>
      <c r="AB496" s="111" t="s">
        <v>158</v>
      </c>
      <c r="AC496" s="111" t="s">
        <v>75</v>
      </c>
      <c r="AD496" s="111" t="s">
        <v>76</v>
      </c>
      <c r="AE496" s="244">
        <v>7.2</v>
      </c>
      <c r="AF496" s="111">
        <v>25</v>
      </c>
      <c r="AG496" s="111">
        <v>15</v>
      </c>
      <c r="AH496" s="111">
        <v>8</v>
      </c>
      <c r="AI496" s="111">
        <v>12</v>
      </c>
      <c r="AJ496" s="244">
        <v>20</v>
      </c>
      <c r="AK496" s="111">
        <v>0</v>
      </c>
      <c r="AL496" s="111">
        <v>0</v>
      </c>
      <c r="AM496" s="111">
        <v>0</v>
      </c>
      <c r="AN496" s="111">
        <v>20</v>
      </c>
      <c r="AO496" s="217" t="s">
        <v>163</v>
      </c>
      <c r="AP496" s="244" t="s">
        <v>166</v>
      </c>
      <c r="AQ496" s="244" t="s">
        <v>1884</v>
      </c>
      <c r="AR496" s="247" t="s">
        <v>168</v>
      </c>
      <c r="AS496" s="244" t="s">
        <v>298</v>
      </c>
      <c r="AT496" s="244" t="s">
        <v>298</v>
      </c>
      <c r="AU496" s="244" t="s">
        <v>298</v>
      </c>
      <c r="AV496" s="244" t="s">
        <v>298</v>
      </c>
    </row>
    <row r="497" spans="2:48" ht="135" customHeight="1" x14ac:dyDescent="0.35">
      <c r="B497" s="438"/>
      <c r="C497" s="244"/>
      <c r="D497" s="244"/>
      <c r="E497" s="244"/>
      <c r="F497" s="244"/>
      <c r="G497" s="232"/>
      <c r="H497" s="232"/>
      <c r="I497" s="232"/>
      <c r="J497" s="232"/>
      <c r="K497" s="232"/>
      <c r="L497" s="232"/>
      <c r="M497" s="232"/>
      <c r="N497" s="232"/>
      <c r="O497" s="232"/>
      <c r="P497" s="244"/>
      <c r="Q497" s="244"/>
      <c r="R497" s="244"/>
      <c r="S497" s="244"/>
      <c r="T497" s="244"/>
      <c r="U497" s="244"/>
      <c r="V497" s="244"/>
      <c r="W497" s="217"/>
      <c r="X497" s="112" t="s">
        <v>1885</v>
      </c>
      <c r="Y497" s="111" t="s">
        <v>185</v>
      </c>
      <c r="Z497" s="111" t="s">
        <v>72</v>
      </c>
      <c r="AA497" s="111" t="s">
        <v>73</v>
      </c>
      <c r="AB497" s="111" t="s">
        <v>74</v>
      </c>
      <c r="AC497" s="111" t="s">
        <v>75</v>
      </c>
      <c r="AD497" s="111" t="s">
        <v>76</v>
      </c>
      <c r="AE497" s="244"/>
      <c r="AF497" s="111">
        <v>25</v>
      </c>
      <c r="AG497" s="111">
        <v>15</v>
      </c>
      <c r="AH497" s="111">
        <v>4.8</v>
      </c>
      <c r="AI497" s="111">
        <v>7.2</v>
      </c>
      <c r="AJ497" s="244"/>
      <c r="AK497" s="111">
        <v>0</v>
      </c>
      <c r="AL497" s="111">
        <v>0</v>
      </c>
      <c r="AM497" s="111">
        <v>0</v>
      </c>
      <c r="AN497" s="111">
        <v>20</v>
      </c>
      <c r="AO497" s="217"/>
      <c r="AP497" s="244"/>
      <c r="AQ497" s="244"/>
      <c r="AR497" s="247"/>
      <c r="AS497" s="244"/>
      <c r="AT497" s="244"/>
      <c r="AU497" s="244"/>
      <c r="AV497" s="244"/>
    </row>
    <row r="498" spans="2:48" ht="135" customHeight="1" x14ac:dyDescent="0.35">
      <c r="B498" s="438"/>
      <c r="C498" s="244"/>
      <c r="D498" s="244"/>
      <c r="E498" s="244"/>
      <c r="F498" s="244"/>
      <c r="G498" s="232"/>
      <c r="H498" s="232"/>
      <c r="I498" s="232"/>
      <c r="J498" s="232"/>
      <c r="K498" s="232"/>
      <c r="L498" s="232"/>
      <c r="M498" s="232"/>
      <c r="N498" s="232"/>
      <c r="O498" s="232"/>
      <c r="P498" s="244"/>
      <c r="Q498" s="244"/>
      <c r="R498" s="244"/>
      <c r="S498" s="244"/>
      <c r="T498" s="244"/>
      <c r="U498" s="244"/>
      <c r="V498" s="244"/>
      <c r="W498" s="217"/>
      <c r="X498" s="112" t="s">
        <v>298</v>
      </c>
      <c r="Y498" s="111" t="s">
        <v>1217</v>
      </c>
      <c r="Z498" s="111" t="s">
        <v>298</v>
      </c>
      <c r="AA498" s="111" t="s">
        <v>298</v>
      </c>
      <c r="AB498" s="111" t="s">
        <v>298</v>
      </c>
      <c r="AC498" s="111" t="s">
        <v>298</v>
      </c>
      <c r="AD498" s="111" t="s">
        <v>298</v>
      </c>
      <c r="AE498" s="244"/>
      <c r="AF498" s="111">
        <v>0</v>
      </c>
      <c r="AG498" s="111">
        <v>0</v>
      </c>
      <c r="AH498" s="111">
        <v>0</v>
      </c>
      <c r="AI498" s="111">
        <v>7.2</v>
      </c>
      <c r="AJ498" s="244"/>
      <c r="AK498" s="111">
        <v>0</v>
      </c>
      <c r="AL498" s="111">
        <v>0</v>
      </c>
      <c r="AM498" s="111">
        <v>0</v>
      </c>
      <c r="AN498" s="111">
        <v>20</v>
      </c>
      <c r="AO498" s="217"/>
      <c r="AP498" s="244"/>
      <c r="AQ498" s="244"/>
      <c r="AR498" s="247"/>
      <c r="AS498" s="244"/>
      <c r="AT498" s="244"/>
      <c r="AU498" s="244"/>
      <c r="AV498" s="244"/>
    </row>
    <row r="499" spans="2:48" ht="135" customHeight="1" x14ac:dyDescent="0.35">
      <c r="B499" s="438">
        <v>203</v>
      </c>
      <c r="C499" s="244" t="s">
        <v>1878</v>
      </c>
      <c r="D499" s="244" t="s">
        <v>1451</v>
      </c>
      <c r="E499" s="244" t="s">
        <v>1886</v>
      </c>
      <c r="F499" s="244" t="s">
        <v>109</v>
      </c>
      <c r="G499" s="232" t="s">
        <v>1887</v>
      </c>
      <c r="H499" s="232" t="s">
        <v>1888</v>
      </c>
      <c r="I499" s="232" t="s">
        <v>298</v>
      </c>
      <c r="J499" s="232" t="s">
        <v>298</v>
      </c>
      <c r="K499" s="232" t="s">
        <v>298</v>
      </c>
      <c r="L499" s="232" t="s">
        <v>298</v>
      </c>
      <c r="M499" s="232" t="s">
        <v>1889</v>
      </c>
      <c r="N499" s="232" t="s">
        <v>64</v>
      </c>
      <c r="O499" s="232" t="s">
        <v>174</v>
      </c>
      <c r="P499" s="244" t="s">
        <v>65</v>
      </c>
      <c r="Q499" s="244" t="s">
        <v>66</v>
      </c>
      <c r="R499" s="244">
        <v>8</v>
      </c>
      <c r="S499" s="244" t="s">
        <v>162</v>
      </c>
      <c r="T499" s="244">
        <v>20</v>
      </c>
      <c r="U499" s="244" t="s">
        <v>114</v>
      </c>
      <c r="V499" s="244">
        <v>40</v>
      </c>
      <c r="W499" s="217" t="s">
        <v>163</v>
      </c>
      <c r="X499" s="219" t="s">
        <v>1890</v>
      </c>
      <c r="Y499" s="219" t="s">
        <v>185</v>
      </c>
      <c r="Z499" s="219" t="s">
        <v>72</v>
      </c>
      <c r="AA499" s="219" t="s">
        <v>73</v>
      </c>
      <c r="AB499" s="219" t="s">
        <v>74</v>
      </c>
      <c r="AC499" s="219" t="s">
        <v>75</v>
      </c>
      <c r="AD499" s="219" t="s">
        <v>76</v>
      </c>
      <c r="AE499" s="244">
        <v>12</v>
      </c>
      <c r="AF499" s="111">
        <v>25</v>
      </c>
      <c r="AG499" s="111">
        <v>15</v>
      </c>
      <c r="AH499" s="111">
        <v>8</v>
      </c>
      <c r="AI499" s="111">
        <v>12</v>
      </c>
      <c r="AJ499" s="244">
        <v>40</v>
      </c>
      <c r="AK499" s="111">
        <v>0</v>
      </c>
      <c r="AL499" s="111">
        <v>0</v>
      </c>
      <c r="AM499" s="111">
        <v>0</v>
      </c>
      <c r="AN499" s="111">
        <v>40</v>
      </c>
      <c r="AO499" s="217" t="s">
        <v>163</v>
      </c>
      <c r="AP499" s="244" t="s">
        <v>166</v>
      </c>
      <c r="AQ499" s="244" t="s">
        <v>1884</v>
      </c>
      <c r="AR499" s="247" t="s">
        <v>168</v>
      </c>
      <c r="AS499" s="244" t="s">
        <v>298</v>
      </c>
      <c r="AT499" s="244" t="s">
        <v>298</v>
      </c>
      <c r="AU499" s="244" t="s">
        <v>298</v>
      </c>
      <c r="AV499" s="244" t="s">
        <v>298</v>
      </c>
    </row>
    <row r="500" spans="2:48" ht="135" customHeight="1" x14ac:dyDescent="0.35">
      <c r="B500" s="438"/>
      <c r="C500" s="244"/>
      <c r="D500" s="244"/>
      <c r="E500" s="244"/>
      <c r="F500" s="244"/>
      <c r="G500" s="232"/>
      <c r="H500" s="232"/>
      <c r="I500" s="232"/>
      <c r="J500" s="232"/>
      <c r="K500" s="232"/>
      <c r="L500" s="232"/>
      <c r="M500" s="232"/>
      <c r="N500" s="232"/>
      <c r="O500" s="232"/>
      <c r="P500" s="244"/>
      <c r="Q500" s="244"/>
      <c r="R500" s="244"/>
      <c r="S500" s="244"/>
      <c r="T500" s="244"/>
      <c r="U500" s="244"/>
      <c r="V500" s="244"/>
      <c r="W500" s="217"/>
      <c r="X500" s="220"/>
      <c r="Y500" s="220"/>
      <c r="Z500" s="220"/>
      <c r="AA500" s="220"/>
      <c r="AB500" s="220"/>
      <c r="AC500" s="220"/>
      <c r="AD500" s="220"/>
      <c r="AE500" s="244"/>
      <c r="AF500" s="111">
        <v>0</v>
      </c>
      <c r="AG500" s="111">
        <v>0</v>
      </c>
      <c r="AH500" s="111">
        <v>0</v>
      </c>
      <c r="AI500" s="111">
        <v>12</v>
      </c>
      <c r="AJ500" s="244"/>
      <c r="AK500" s="111">
        <v>0</v>
      </c>
      <c r="AL500" s="111">
        <v>0</v>
      </c>
      <c r="AM500" s="111">
        <v>0</v>
      </c>
      <c r="AN500" s="111">
        <v>40</v>
      </c>
      <c r="AO500" s="217"/>
      <c r="AP500" s="244"/>
      <c r="AQ500" s="244"/>
      <c r="AR500" s="247"/>
      <c r="AS500" s="244"/>
      <c r="AT500" s="244"/>
      <c r="AU500" s="244"/>
      <c r="AV500" s="244"/>
    </row>
    <row r="501" spans="2:48" ht="135" customHeight="1" x14ac:dyDescent="0.35">
      <c r="B501" s="438"/>
      <c r="C501" s="244"/>
      <c r="D501" s="244"/>
      <c r="E501" s="244"/>
      <c r="F501" s="244"/>
      <c r="G501" s="232"/>
      <c r="H501" s="232"/>
      <c r="I501" s="232"/>
      <c r="J501" s="232"/>
      <c r="K501" s="232"/>
      <c r="L501" s="232"/>
      <c r="M501" s="232"/>
      <c r="N501" s="232"/>
      <c r="O501" s="232"/>
      <c r="P501" s="244"/>
      <c r="Q501" s="244"/>
      <c r="R501" s="244"/>
      <c r="S501" s="244"/>
      <c r="T501" s="244"/>
      <c r="U501" s="244"/>
      <c r="V501" s="244"/>
      <c r="W501" s="217"/>
      <c r="X501" s="221"/>
      <c r="Y501" s="221"/>
      <c r="Z501" s="221"/>
      <c r="AA501" s="221"/>
      <c r="AB501" s="221"/>
      <c r="AC501" s="221"/>
      <c r="AD501" s="221"/>
      <c r="AE501" s="244"/>
      <c r="AF501" s="111">
        <v>0</v>
      </c>
      <c r="AG501" s="111">
        <v>0</v>
      </c>
      <c r="AH501" s="111">
        <v>0</v>
      </c>
      <c r="AI501" s="111">
        <v>12</v>
      </c>
      <c r="AJ501" s="244"/>
      <c r="AK501" s="111">
        <v>0</v>
      </c>
      <c r="AL501" s="111">
        <v>0</v>
      </c>
      <c r="AM501" s="111">
        <v>0</v>
      </c>
      <c r="AN501" s="111">
        <v>40</v>
      </c>
      <c r="AO501" s="217"/>
      <c r="AP501" s="244"/>
      <c r="AQ501" s="244"/>
      <c r="AR501" s="247"/>
      <c r="AS501" s="244"/>
      <c r="AT501" s="244"/>
      <c r="AU501" s="244"/>
      <c r="AV501" s="244"/>
    </row>
    <row r="502" spans="2:48" ht="135" customHeight="1" x14ac:dyDescent="0.35">
      <c r="B502" s="438">
        <v>204</v>
      </c>
      <c r="C502" s="244" t="s">
        <v>1878</v>
      </c>
      <c r="D502" s="244" t="s">
        <v>1891</v>
      </c>
      <c r="E502" s="244" t="s">
        <v>1349</v>
      </c>
      <c r="F502" s="244" t="s">
        <v>61</v>
      </c>
      <c r="G502" s="232" t="s">
        <v>1892</v>
      </c>
      <c r="H502" s="232" t="s">
        <v>1893</v>
      </c>
      <c r="I502" s="232" t="s">
        <v>298</v>
      </c>
      <c r="J502" s="232" t="s">
        <v>298</v>
      </c>
      <c r="K502" s="232" t="s">
        <v>298</v>
      </c>
      <c r="L502" s="232" t="s">
        <v>298</v>
      </c>
      <c r="M502" s="232" t="s">
        <v>1894</v>
      </c>
      <c r="N502" s="232" t="s">
        <v>64</v>
      </c>
      <c r="O502" s="232" t="s">
        <v>174</v>
      </c>
      <c r="P502" s="244" t="s">
        <v>65</v>
      </c>
      <c r="Q502" s="244" t="s">
        <v>66</v>
      </c>
      <c r="R502" s="244">
        <v>12</v>
      </c>
      <c r="S502" s="244" t="s">
        <v>162</v>
      </c>
      <c r="T502" s="244">
        <v>20</v>
      </c>
      <c r="U502" s="244" t="s">
        <v>114</v>
      </c>
      <c r="V502" s="244">
        <v>40</v>
      </c>
      <c r="W502" s="217" t="s">
        <v>163</v>
      </c>
      <c r="X502" s="112" t="s">
        <v>1895</v>
      </c>
      <c r="Y502" s="111" t="s">
        <v>185</v>
      </c>
      <c r="Z502" s="111" t="s">
        <v>72</v>
      </c>
      <c r="AA502" s="111" t="s">
        <v>73</v>
      </c>
      <c r="AB502" s="111" t="s">
        <v>74</v>
      </c>
      <c r="AC502" s="111" t="s">
        <v>75</v>
      </c>
      <c r="AD502" s="111" t="s">
        <v>116</v>
      </c>
      <c r="AE502" s="244">
        <v>7.2</v>
      </c>
      <c r="AF502" s="111">
        <v>25</v>
      </c>
      <c r="AG502" s="111">
        <v>15</v>
      </c>
      <c r="AH502" s="111">
        <v>8</v>
      </c>
      <c r="AI502" s="111">
        <v>12</v>
      </c>
      <c r="AJ502" s="244">
        <v>40</v>
      </c>
      <c r="AK502" s="111">
        <v>0</v>
      </c>
      <c r="AL502" s="111">
        <v>0</v>
      </c>
      <c r="AM502" s="111">
        <v>0</v>
      </c>
      <c r="AN502" s="111">
        <v>40</v>
      </c>
      <c r="AO502" s="217" t="s">
        <v>163</v>
      </c>
      <c r="AP502" s="244" t="s">
        <v>166</v>
      </c>
      <c r="AQ502" s="244" t="s">
        <v>1884</v>
      </c>
      <c r="AR502" s="247" t="s">
        <v>168</v>
      </c>
      <c r="AS502" s="244" t="s">
        <v>298</v>
      </c>
      <c r="AT502" s="244" t="s">
        <v>298</v>
      </c>
      <c r="AU502" s="244" t="s">
        <v>298</v>
      </c>
      <c r="AV502" s="322" t="s">
        <v>298</v>
      </c>
    </row>
    <row r="503" spans="2:48" ht="135" customHeight="1" x14ac:dyDescent="0.35">
      <c r="B503" s="438"/>
      <c r="C503" s="244"/>
      <c r="D503" s="244"/>
      <c r="E503" s="244"/>
      <c r="F503" s="244"/>
      <c r="G503" s="232"/>
      <c r="H503" s="232"/>
      <c r="I503" s="232"/>
      <c r="J503" s="232"/>
      <c r="K503" s="232"/>
      <c r="L503" s="232"/>
      <c r="M503" s="232"/>
      <c r="N503" s="232"/>
      <c r="O503" s="232"/>
      <c r="P503" s="244"/>
      <c r="Q503" s="244"/>
      <c r="R503" s="244"/>
      <c r="S503" s="244"/>
      <c r="T503" s="244"/>
      <c r="U503" s="244"/>
      <c r="V503" s="244"/>
      <c r="W503" s="217"/>
      <c r="X503" s="112" t="s">
        <v>1896</v>
      </c>
      <c r="Y503" s="111" t="s">
        <v>185</v>
      </c>
      <c r="Z503" s="111" t="s">
        <v>72</v>
      </c>
      <c r="AA503" s="111" t="s">
        <v>73</v>
      </c>
      <c r="AB503" s="111" t="s">
        <v>74</v>
      </c>
      <c r="AC503" s="111" t="s">
        <v>75</v>
      </c>
      <c r="AD503" s="111" t="s">
        <v>76</v>
      </c>
      <c r="AE503" s="244"/>
      <c r="AF503" s="111">
        <v>25</v>
      </c>
      <c r="AG503" s="111">
        <v>15</v>
      </c>
      <c r="AH503" s="111">
        <v>4.8</v>
      </c>
      <c r="AI503" s="111">
        <v>7.2</v>
      </c>
      <c r="AJ503" s="244"/>
      <c r="AK503" s="111">
        <v>0</v>
      </c>
      <c r="AL503" s="111">
        <v>0</v>
      </c>
      <c r="AM503" s="111">
        <v>0</v>
      </c>
      <c r="AN503" s="111">
        <v>40</v>
      </c>
      <c r="AO503" s="217"/>
      <c r="AP503" s="244"/>
      <c r="AQ503" s="244"/>
      <c r="AR503" s="247"/>
      <c r="AS503" s="244"/>
      <c r="AT503" s="244"/>
      <c r="AU503" s="244"/>
      <c r="AV503" s="322"/>
    </row>
    <row r="504" spans="2:48" ht="135" customHeight="1" x14ac:dyDescent="0.35">
      <c r="B504" s="438"/>
      <c r="C504" s="244"/>
      <c r="D504" s="244"/>
      <c r="E504" s="244"/>
      <c r="F504" s="244"/>
      <c r="G504" s="232"/>
      <c r="H504" s="232"/>
      <c r="I504" s="232"/>
      <c r="J504" s="232"/>
      <c r="K504" s="232"/>
      <c r="L504" s="232"/>
      <c r="M504" s="232"/>
      <c r="N504" s="232"/>
      <c r="O504" s="232"/>
      <c r="P504" s="244"/>
      <c r="Q504" s="244"/>
      <c r="R504" s="244"/>
      <c r="S504" s="244"/>
      <c r="T504" s="244"/>
      <c r="U504" s="244"/>
      <c r="V504" s="244"/>
      <c r="W504" s="217"/>
      <c r="X504" s="112" t="s">
        <v>298</v>
      </c>
      <c r="Y504" s="111" t="s">
        <v>1217</v>
      </c>
      <c r="Z504" s="111" t="s">
        <v>298</v>
      </c>
      <c r="AA504" s="111" t="s">
        <v>298</v>
      </c>
      <c r="AB504" s="111" t="s">
        <v>298</v>
      </c>
      <c r="AC504" s="111" t="s">
        <v>298</v>
      </c>
      <c r="AD504" s="111" t="s">
        <v>298</v>
      </c>
      <c r="AE504" s="244"/>
      <c r="AF504" s="111">
        <v>0</v>
      </c>
      <c r="AG504" s="111">
        <v>0</v>
      </c>
      <c r="AH504" s="111">
        <v>0</v>
      </c>
      <c r="AI504" s="111">
        <v>7.2</v>
      </c>
      <c r="AJ504" s="244"/>
      <c r="AK504" s="111">
        <v>0</v>
      </c>
      <c r="AL504" s="111">
        <v>0</v>
      </c>
      <c r="AM504" s="111">
        <v>0</v>
      </c>
      <c r="AN504" s="111">
        <v>40</v>
      </c>
      <c r="AO504" s="217"/>
      <c r="AP504" s="244"/>
      <c r="AQ504" s="244"/>
      <c r="AR504" s="247"/>
      <c r="AS504" s="244"/>
      <c r="AT504" s="244"/>
      <c r="AU504" s="244"/>
      <c r="AV504" s="322"/>
    </row>
    <row r="505" spans="2:48" ht="171" customHeight="1" x14ac:dyDescent="0.35">
      <c r="B505" s="438">
        <v>205</v>
      </c>
      <c r="C505" s="244" t="s">
        <v>1878</v>
      </c>
      <c r="D505" s="244" t="s">
        <v>1897</v>
      </c>
      <c r="E505" s="244" t="s">
        <v>1512</v>
      </c>
      <c r="F505" s="244" t="s">
        <v>298</v>
      </c>
      <c r="G505" s="232" t="s">
        <v>298</v>
      </c>
      <c r="H505" s="244" t="s">
        <v>298</v>
      </c>
      <c r="I505" s="232" t="s">
        <v>1177</v>
      </c>
      <c r="J505" s="232" t="s">
        <v>1898</v>
      </c>
      <c r="K505" s="232" t="s">
        <v>1765</v>
      </c>
      <c r="L505" s="232" t="s">
        <v>1765</v>
      </c>
      <c r="M505" s="232" t="s">
        <v>1899</v>
      </c>
      <c r="N505" s="232" t="s">
        <v>89</v>
      </c>
      <c r="O505" s="232" t="s">
        <v>174</v>
      </c>
      <c r="P505" s="244" t="s">
        <v>90</v>
      </c>
      <c r="Q505" s="244" t="s">
        <v>91</v>
      </c>
      <c r="R505" s="244">
        <v>1000</v>
      </c>
      <c r="S505" s="244" t="s">
        <v>92</v>
      </c>
      <c r="T505" s="244">
        <v>60</v>
      </c>
      <c r="U505" s="244" t="s">
        <v>77</v>
      </c>
      <c r="V505" s="244">
        <v>60</v>
      </c>
      <c r="W505" s="217" t="s">
        <v>77</v>
      </c>
      <c r="X505" s="112" t="s">
        <v>1900</v>
      </c>
      <c r="Y505" s="111" t="s">
        <v>185</v>
      </c>
      <c r="Z505" s="111" t="s">
        <v>94</v>
      </c>
      <c r="AA505" s="111" t="s">
        <v>73</v>
      </c>
      <c r="AB505" s="111" t="s">
        <v>74</v>
      </c>
      <c r="AC505" s="111" t="s">
        <v>75</v>
      </c>
      <c r="AD505" s="111" t="s">
        <v>116</v>
      </c>
      <c r="AE505" s="244">
        <v>29.4</v>
      </c>
      <c r="AF505" s="111">
        <v>15</v>
      </c>
      <c r="AG505" s="111">
        <v>15</v>
      </c>
      <c r="AH505" s="111">
        <v>18</v>
      </c>
      <c r="AI505" s="111">
        <v>42</v>
      </c>
      <c r="AJ505" s="244">
        <v>60</v>
      </c>
      <c r="AK505" s="111">
        <v>0</v>
      </c>
      <c r="AL505" s="111">
        <v>0</v>
      </c>
      <c r="AM505" s="111">
        <v>0</v>
      </c>
      <c r="AN505" s="111">
        <v>60</v>
      </c>
      <c r="AO505" s="217" t="s">
        <v>77</v>
      </c>
      <c r="AP505" s="244" t="s">
        <v>78</v>
      </c>
      <c r="AQ505" s="244" t="s">
        <v>154</v>
      </c>
      <c r="AR505" s="247" t="s">
        <v>1901</v>
      </c>
      <c r="AS505" s="321" t="s">
        <v>1785</v>
      </c>
      <c r="AT505" s="321" t="s">
        <v>420</v>
      </c>
      <c r="AU505" s="233" t="s">
        <v>187</v>
      </c>
      <c r="AV505" s="244" t="s">
        <v>1902</v>
      </c>
    </row>
    <row r="506" spans="2:48" ht="135" customHeight="1" x14ac:dyDescent="0.35">
      <c r="B506" s="438"/>
      <c r="C506" s="244"/>
      <c r="D506" s="244"/>
      <c r="E506" s="244"/>
      <c r="F506" s="244"/>
      <c r="G506" s="232"/>
      <c r="H506" s="244"/>
      <c r="I506" s="232"/>
      <c r="J506" s="232"/>
      <c r="K506" s="232"/>
      <c r="L506" s="232"/>
      <c r="M506" s="232"/>
      <c r="N506" s="232"/>
      <c r="O506" s="232"/>
      <c r="P506" s="244"/>
      <c r="Q506" s="244"/>
      <c r="R506" s="244"/>
      <c r="S506" s="244"/>
      <c r="T506" s="244"/>
      <c r="U506" s="244"/>
      <c r="V506" s="244"/>
      <c r="W506" s="217"/>
      <c r="X506" s="112" t="s">
        <v>1903</v>
      </c>
      <c r="Y506" s="111" t="s">
        <v>185</v>
      </c>
      <c r="Z506" s="111" t="s">
        <v>94</v>
      </c>
      <c r="AA506" s="111" t="s">
        <v>73</v>
      </c>
      <c r="AB506" s="111" t="s">
        <v>74</v>
      </c>
      <c r="AC506" s="111" t="s">
        <v>75</v>
      </c>
      <c r="AD506" s="111" t="s">
        <v>116</v>
      </c>
      <c r="AE506" s="244"/>
      <c r="AF506" s="111">
        <v>15</v>
      </c>
      <c r="AG506" s="111">
        <v>15</v>
      </c>
      <c r="AH506" s="111">
        <v>12.6</v>
      </c>
      <c r="AI506" s="111">
        <v>29.4</v>
      </c>
      <c r="AJ506" s="244"/>
      <c r="AK506" s="111">
        <v>0</v>
      </c>
      <c r="AL506" s="111">
        <v>0</v>
      </c>
      <c r="AM506" s="111">
        <v>0</v>
      </c>
      <c r="AN506" s="111">
        <v>60</v>
      </c>
      <c r="AO506" s="217"/>
      <c r="AP506" s="244"/>
      <c r="AQ506" s="244"/>
      <c r="AR506" s="247"/>
      <c r="AS506" s="321"/>
      <c r="AT506" s="321"/>
      <c r="AU506" s="233"/>
      <c r="AV506" s="244"/>
    </row>
    <row r="507" spans="2:48" ht="135" customHeight="1" x14ac:dyDescent="0.35">
      <c r="B507" s="438"/>
      <c r="C507" s="244"/>
      <c r="D507" s="244"/>
      <c r="E507" s="244"/>
      <c r="F507" s="244"/>
      <c r="G507" s="232"/>
      <c r="H507" s="244"/>
      <c r="I507" s="232"/>
      <c r="J507" s="232"/>
      <c r="K507" s="232"/>
      <c r="L507" s="232"/>
      <c r="M507" s="232"/>
      <c r="N507" s="232"/>
      <c r="O507" s="232"/>
      <c r="P507" s="244"/>
      <c r="Q507" s="244"/>
      <c r="R507" s="244"/>
      <c r="S507" s="244"/>
      <c r="T507" s="244"/>
      <c r="U507" s="244"/>
      <c r="V507" s="244"/>
      <c r="W507" s="217"/>
      <c r="X507" s="112" t="s">
        <v>298</v>
      </c>
      <c r="Y507" s="111" t="s">
        <v>1217</v>
      </c>
      <c r="Z507" s="111" t="s">
        <v>298</v>
      </c>
      <c r="AA507" s="111" t="s">
        <v>298</v>
      </c>
      <c r="AB507" s="111" t="s">
        <v>298</v>
      </c>
      <c r="AC507" s="111" t="s">
        <v>298</v>
      </c>
      <c r="AD507" s="111" t="s">
        <v>298</v>
      </c>
      <c r="AE507" s="244"/>
      <c r="AF507" s="111">
        <v>0</v>
      </c>
      <c r="AG507" s="111">
        <v>0</v>
      </c>
      <c r="AH507" s="111">
        <v>0</v>
      </c>
      <c r="AI507" s="111">
        <v>29.4</v>
      </c>
      <c r="AJ507" s="244"/>
      <c r="AK507" s="111">
        <v>0</v>
      </c>
      <c r="AL507" s="111">
        <v>0</v>
      </c>
      <c r="AM507" s="111">
        <v>0</v>
      </c>
      <c r="AN507" s="111">
        <v>60</v>
      </c>
      <c r="AO507" s="217"/>
      <c r="AP507" s="244"/>
      <c r="AQ507" s="244"/>
      <c r="AR507" s="247"/>
      <c r="AS507" s="321"/>
      <c r="AT507" s="321"/>
      <c r="AU507" s="233"/>
      <c r="AV507" s="244"/>
    </row>
    <row r="508" spans="2:48" ht="135" customHeight="1" x14ac:dyDescent="0.35">
      <c r="B508" s="142">
        <v>206</v>
      </c>
      <c r="C508" s="68" t="s">
        <v>1904</v>
      </c>
      <c r="D508" s="68" t="s">
        <v>1487</v>
      </c>
      <c r="E508" s="68" t="s">
        <v>1512</v>
      </c>
      <c r="F508" s="68" t="s">
        <v>61</v>
      </c>
      <c r="G508" s="68" t="s">
        <v>1905</v>
      </c>
      <c r="H508" s="68" t="s">
        <v>1906</v>
      </c>
      <c r="I508" s="68"/>
      <c r="J508" s="68"/>
      <c r="K508" s="68"/>
      <c r="L508" s="68"/>
      <c r="M508" s="69" t="str">
        <f t="shared" ref="M508:M509" si="428">CONCATENATE(F508," ",G508,)</f>
        <v>Posibilidad de pérdida económica y reputacional ante las victimas del conflicto por efectuar entregas de cartas de indemnización a personas no aptas</v>
      </c>
      <c r="N508" s="68" t="s">
        <v>64</v>
      </c>
      <c r="O508" s="68" t="s">
        <v>237</v>
      </c>
      <c r="P508" s="70" t="s">
        <v>65</v>
      </c>
      <c r="Q508" s="70" t="s">
        <v>66</v>
      </c>
      <c r="R508" s="68">
        <v>1500</v>
      </c>
      <c r="S508" s="68" t="s">
        <v>68</v>
      </c>
      <c r="T508" s="68">
        <v>60</v>
      </c>
      <c r="U508" s="68" t="s">
        <v>114</v>
      </c>
      <c r="V508" s="68">
        <v>40</v>
      </c>
      <c r="W508" s="73" t="s">
        <v>77</v>
      </c>
      <c r="X508" s="74" t="s">
        <v>1907</v>
      </c>
      <c r="Y508" s="68" t="s">
        <v>185</v>
      </c>
      <c r="Z508" s="68" t="s">
        <v>94</v>
      </c>
      <c r="AA508" s="68" t="s">
        <v>73</v>
      </c>
      <c r="AB508" s="68" t="s">
        <v>74</v>
      </c>
      <c r="AC508" s="68" t="s">
        <v>75</v>
      </c>
      <c r="AD508" s="68" t="s">
        <v>76</v>
      </c>
      <c r="AE508" s="72">
        <f t="shared" ref="AE508:AE510" si="429">AI508</f>
        <v>42</v>
      </c>
      <c r="AF508" s="68">
        <f t="shared" si="406"/>
        <v>15</v>
      </c>
      <c r="AG508" s="68">
        <f t="shared" si="407"/>
        <v>15</v>
      </c>
      <c r="AH508" s="68">
        <f t="shared" ref="AH508:AH510" si="430">($T508*((AF508+AG508))/100)</f>
        <v>18</v>
      </c>
      <c r="AI508" s="68">
        <f t="shared" ref="AI508:AI510" si="431">T508-AH508</f>
        <v>42</v>
      </c>
      <c r="AJ508" s="72">
        <f t="shared" ref="AJ508:AJ510" si="432">AN508</f>
        <v>40</v>
      </c>
      <c r="AK508" s="68">
        <f t="shared" si="408"/>
        <v>0</v>
      </c>
      <c r="AL508" s="68">
        <f t="shared" si="409"/>
        <v>0</v>
      </c>
      <c r="AM508" s="68">
        <f t="shared" ref="AM508:AM510" si="433">($V508*((AK508+AL508))/100)</f>
        <v>0</v>
      </c>
      <c r="AN508" s="68">
        <f t="shared" ref="AN508:AN510" si="434">V508-AM508</f>
        <v>40</v>
      </c>
      <c r="AO508" s="73" t="s">
        <v>77</v>
      </c>
      <c r="AP508" s="68" t="s">
        <v>78</v>
      </c>
      <c r="AQ508" s="68" t="s">
        <v>79</v>
      </c>
      <c r="AR508" s="74" t="s">
        <v>1456</v>
      </c>
      <c r="AS508" s="155" t="s">
        <v>1785</v>
      </c>
      <c r="AT508" s="155" t="s">
        <v>420</v>
      </c>
      <c r="AU508" s="68" t="s">
        <v>187</v>
      </c>
      <c r="AV508" s="68" t="s">
        <v>1617</v>
      </c>
    </row>
    <row r="509" spans="2:48" ht="135" customHeight="1" x14ac:dyDescent="0.35">
      <c r="B509" s="142">
        <v>207</v>
      </c>
      <c r="C509" s="68" t="s">
        <v>1904</v>
      </c>
      <c r="D509" s="68" t="s">
        <v>1535</v>
      </c>
      <c r="E509" s="68" t="s">
        <v>1908</v>
      </c>
      <c r="F509" s="68" t="s">
        <v>109</v>
      </c>
      <c r="G509" s="68" t="s">
        <v>1909</v>
      </c>
      <c r="H509" s="68" t="s">
        <v>1910</v>
      </c>
      <c r="I509" s="68"/>
      <c r="J509" s="68"/>
      <c r="K509" s="68"/>
      <c r="L509" s="68"/>
      <c r="M509" s="69" t="str">
        <f t="shared" si="428"/>
        <v>Posibilidad de pérdida reputacional ante nuestros grupos de valor por no brindar la asistencia técnica o de manera articulada</v>
      </c>
      <c r="N509" s="68" t="s">
        <v>64</v>
      </c>
      <c r="O509" s="68" t="s">
        <v>237</v>
      </c>
      <c r="P509" s="70" t="s">
        <v>65</v>
      </c>
      <c r="Q509" s="70" t="s">
        <v>66</v>
      </c>
      <c r="R509" s="68">
        <v>27</v>
      </c>
      <c r="S509" s="68" t="s">
        <v>113</v>
      </c>
      <c r="T509" s="68">
        <v>40</v>
      </c>
      <c r="U509" s="68" t="s">
        <v>77</v>
      </c>
      <c r="V509" s="68">
        <v>60</v>
      </c>
      <c r="W509" s="73" t="s">
        <v>77</v>
      </c>
      <c r="X509" s="74" t="s">
        <v>1911</v>
      </c>
      <c r="Y509" s="68" t="s">
        <v>185</v>
      </c>
      <c r="Z509" s="68" t="s">
        <v>72</v>
      </c>
      <c r="AA509" s="68" t="s">
        <v>73</v>
      </c>
      <c r="AB509" s="68" t="s">
        <v>158</v>
      </c>
      <c r="AC509" s="68" t="s">
        <v>75</v>
      </c>
      <c r="AD509" s="68" t="s">
        <v>76</v>
      </c>
      <c r="AE509" s="72">
        <f t="shared" si="429"/>
        <v>24</v>
      </c>
      <c r="AF509" s="68">
        <f t="shared" si="406"/>
        <v>25</v>
      </c>
      <c r="AG509" s="68">
        <f t="shared" si="407"/>
        <v>15</v>
      </c>
      <c r="AH509" s="68">
        <f t="shared" si="430"/>
        <v>16</v>
      </c>
      <c r="AI509" s="68">
        <f t="shared" si="431"/>
        <v>24</v>
      </c>
      <c r="AJ509" s="72">
        <f t="shared" si="432"/>
        <v>60</v>
      </c>
      <c r="AK509" s="68">
        <f t="shared" si="408"/>
        <v>0</v>
      </c>
      <c r="AL509" s="68">
        <f t="shared" si="409"/>
        <v>0</v>
      </c>
      <c r="AM509" s="68">
        <f t="shared" si="433"/>
        <v>0</v>
      </c>
      <c r="AN509" s="68">
        <f t="shared" si="434"/>
        <v>60</v>
      </c>
      <c r="AO509" s="73" t="s">
        <v>77</v>
      </c>
      <c r="AP509" s="68" t="s">
        <v>78</v>
      </c>
      <c r="AQ509" s="68" t="s">
        <v>79</v>
      </c>
      <c r="AR509" s="74" t="s">
        <v>1912</v>
      </c>
      <c r="AS509" s="155" t="s">
        <v>1785</v>
      </c>
      <c r="AT509" s="155" t="s">
        <v>420</v>
      </c>
      <c r="AU509" s="68" t="s">
        <v>187</v>
      </c>
      <c r="AV509" s="68" t="s">
        <v>1913</v>
      </c>
    </row>
    <row r="510" spans="2:48" ht="135" customHeight="1" x14ac:dyDescent="0.35">
      <c r="B510" s="142">
        <v>208</v>
      </c>
      <c r="C510" s="68" t="s">
        <v>1904</v>
      </c>
      <c r="D510" s="68" t="s">
        <v>1746</v>
      </c>
      <c r="E510" s="68" t="s">
        <v>1914</v>
      </c>
      <c r="F510" s="68" t="s">
        <v>109</v>
      </c>
      <c r="G510" s="68" t="s">
        <v>1915</v>
      </c>
      <c r="H510" s="68" t="s">
        <v>1916</v>
      </c>
      <c r="I510" s="68"/>
      <c r="J510" s="68"/>
      <c r="K510" s="68"/>
      <c r="L510" s="68"/>
      <c r="M510" s="69" t="str">
        <f>CONCATENATE(F510," ",G510,)</f>
        <v>Posibilidad de pérdida reputacional ante nuestros grupos de valor por no cumplir con la agenda y fechas establecidas para el desarrollo de las jornadas de atención</v>
      </c>
      <c r="N510" s="68" t="s">
        <v>64</v>
      </c>
      <c r="O510" s="68" t="s">
        <v>237</v>
      </c>
      <c r="P510" s="70" t="s">
        <v>65</v>
      </c>
      <c r="Q510" s="70" t="s">
        <v>66</v>
      </c>
      <c r="R510" s="68">
        <v>22</v>
      </c>
      <c r="S510" s="68" t="s">
        <v>162</v>
      </c>
      <c r="T510" s="68">
        <v>20</v>
      </c>
      <c r="U510" s="68" t="s">
        <v>69</v>
      </c>
      <c r="V510" s="68">
        <v>80</v>
      </c>
      <c r="W510" s="71" t="s">
        <v>70</v>
      </c>
      <c r="X510" s="74" t="s">
        <v>1917</v>
      </c>
      <c r="Y510" s="68" t="s">
        <v>185</v>
      </c>
      <c r="Z510" s="68" t="s">
        <v>94</v>
      </c>
      <c r="AA510" s="68" t="s">
        <v>73</v>
      </c>
      <c r="AB510" s="68" t="s">
        <v>74</v>
      </c>
      <c r="AC510" s="68" t="s">
        <v>75</v>
      </c>
      <c r="AD510" s="68" t="s">
        <v>76</v>
      </c>
      <c r="AE510" s="72">
        <f t="shared" si="429"/>
        <v>14</v>
      </c>
      <c r="AF510" s="68">
        <f t="shared" si="406"/>
        <v>15</v>
      </c>
      <c r="AG510" s="68">
        <f t="shared" si="407"/>
        <v>15</v>
      </c>
      <c r="AH510" s="68">
        <f t="shared" si="430"/>
        <v>6</v>
      </c>
      <c r="AI510" s="68">
        <f t="shared" si="431"/>
        <v>14</v>
      </c>
      <c r="AJ510" s="72">
        <f t="shared" si="432"/>
        <v>80</v>
      </c>
      <c r="AK510" s="68">
        <f t="shared" si="408"/>
        <v>0</v>
      </c>
      <c r="AL510" s="68">
        <f t="shared" si="409"/>
        <v>0</v>
      </c>
      <c r="AM510" s="68">
        <f t="shared" si="433"/>
        <v>0</v>
      </c>
      <c r="AN510" s="68">
        <f t="shared" si="434"/>
        <v>80</v>
      </c>
      <c r="AO510" s="71" t="s">
        <v>70</v>
      </c>
      <c r="AP510" s="68" t="s">
        <v>78</v>
      </c>
      <c r="AQ510" s="68" t="s">
        <v>79</v>
      </c>
      <c r="AR510" s="74" t="s">
        <v>1918</v>
      </c>
      <c r="AS510" s="155" t="s">
        <v>1785</v>
      </c>
      <c r="AT510" s="155" t="s">
        <v>420</v>
      </c>
      <c r="AU510" s="68" t="s">
        <v>81</v>
      </c>
      <c r="AV510" s="68" t="s">
        <v>1919</v>
      </c>
    </row>
    <row r="511" spans="2:48" ht="135" customHeight="1" x14ac:dyDescent="0.35">
      <c r="B511" s="142">
        <v>209</v>
      </c>
      <c r="C511" s="68" t="s">
        <v>1904</v>
      </c>
      <c r="D511" s="68" t="s">
        <v>1348</v>
      </c>
      <c r="E511" s="68" t="s">
        <v>1543</v>
      </c>
      <c r="F511" s="68"/>
      <c r="G511" s="68"/>
      <c r="H511" s="68"/>
      <c r="I511" s="68" t="s">
        <v>1920</v>
      </c>
      <c r="J511" s="68" t="s">
        <v>1921</v>
      </c>
      <c r="K511" s="68" t="s">
        <v>1922</v>
      </c>
      <c r="L511" s="68" t="s">
        <v>1923</v>
      </c>
      <c r="M511" s="69" t="s">
        <v>1924</v>
      </c>
      <c r="N511" s="68" t="s">
        <v>89</v>
      </c>
      <c r="O511" s="68" t="s">
        <v>237</v>
      </c>
      <c r="P511" s="70" t="s">
        <v>90</v>
      </c>
      <c r="Q511" s="70" t="s">
        <v>91</v>
      </c>
      <c r="R511" s="68" t="s">
        <v>127</v>
      </c>
      <c r="S511" s="68" t="s">
        <v>92</v>
      </c>
      <c r="T511" s="68"/>
      <c r="U511" s="68" t="s">
        <v>69</v>
      </c>
      <c r="V511" s="68"/>
      <c r="W511" s="71" t="s">
        <v>70</v>
      </c>
      <c r="X511" s="74" t="s">
        <v>1485</v>
      </c>
      <c r="Y511" s="68" t="s">
        <v>185</v>
      </c>
      <c r="Z511" s="68" t="s">
        <v>94</v>
      </c>
      <c r="AA511" s="68" t="s">
        <v>73</v>
      </c>
      <c r="AB511" s="68" t="s">
        <v>74</v>
      </c>
      <c r="AC511" s="68" t="s">
        <v>75</v>
      </c>
      <c r="AD511" s="68"/>
      <c r="AE511" s="72">
        <v>28</v>
      </c>
      <c r="AF511" s="68"/>
      <c r="AG511" s="68"/>
      <c r="AH511" s="68"/>
      <c r="AI511" s="68"/>
      <c r="AJ511" s="72">
        <v>100</v>
      </c>
      <c r="AK511" s="68"/>
      <c r="AL511" s="68"/>
      <c r="AM511" s="68"/>
      <c r="AN511" s="68"/>
      <c r="AO511" s="64" t="s">
        <v>135</v>
      </c>
      <c r="AP511" s="68" t="s">
        <v>78</v>
      </c>
      <c r="AQ511" s="68" t="s">
        <v>1482</v>
      </c>
      <c r="AR511" s="74" t="s">
        <v>1925</v>
      </c>
      <c r="AS511" s="155" t="s">
        <v>1785</v>
      </c>
      <c r="AT511" s="155" t="s">
        <v>420</v>
      </c>
      <c r="AU511" s="68" t="s">
        <v>81</v>
      </c>
      <c r="AV511" s="68" t="s">
        <v>1926</v>
      </c>
    </row>
    <row r="512" spans="2:48" ht="204.75" customHeight="1" x14ac:dyDescent="0.35">
      <c r="B512" s="142">
        <v>210</v>
      </c>
      <c r="C512" s="68" t="s">
        <v>1904</v>
      </c>
      <c r="D512" s="68" t="s">
        <v>1646</v>
      </c>
      <c r="E512" s="68" t="s">
        <v>1386</v>
      </c>
      <c r="F512" s="68" t="s">
        <v>109</v>
      </c>
      <c r="G512" s="68" t="s">
        <v>1927</v>
      </c>
      <c r="H512" s="68" t="s">
        <v>1928</v>
      </c>
      <c r="I512" s="68"/>
      <c r="J512" s="68"/>
      <c r="K512" s="68"/>
      <c r="L512" s="68"/>
      <c r="M512" s="69" t="str">
        <f t="shared" ref="M512" si="435">CONCATENATE(F512," ",G512,)</f>
        <v>Posibilidad de pérdida reputacional ante nuestras partes interesadas por no ejecutar las estrategias planificadas</v>
      </c>
      <c r="N512" s="68" t="s">
        <v>64</v>
      </c>
      <c r="O512" s="68" t="s">
        <v>237</v>
      </c>
      <c r="P512" s="70" t="s">
        <v>65</v>
      </c>
      <c r="Q512" s="70" t="s">
        <v>66</v>
      </c>
      <c r="R512" s="68">
        <v>1</v>
      </c>
      <c r="S512" s="68" t="s">
        <v>162</v>
      </c>
      <c r="T512" s="68">
        <v>20</v>
      </c>
      <c r="U512" s="68" t="s">
        <v>77</v>
      </c>
      <c r="V512" s="68">
        <v>60</v>
      </c>
      <c r="W512" s="73" t="s">
        <v>77</v>
      </c>
      <c r="X512" s="74" t="s">
        <v>1929</v>
      </c>
      <c r="Y512" s="68" t="s">
        <v>185</v>
      </c>
      <c r="Z512" s="68" t="s">
        <v>94</v>
      </c>
      <c r="AA512" s="68" t="s">
        <v>73</v>
      </c>
      <c r="AB512" s="68" t="s">
        <v>74</v>
      </c>
      <c r="AC512" s="68" t="s">
        <v>75</v>
      </c>
      <c r="AD512" s="68" t="s">
        <v>76</v>
      </c>
      <c r="AE512" s="72">
        <f t="shared" ref="AE512" si="436">AI512</f>
        <v>14</v>
      </c>
      <c r="AF512" s="68">
        <f t="shared" ref="AF512" si="437">IF(Z512="Preventivo",25,IF(Z512="Detectivo",15,0))</f>
        <v>15</v>
      </c>
      <c r="AG512" s="68">
        <f t="shared" ref="AG512" si="438">IF(Z512="Correctivo",0,IF(AA512="Automatizado",25,IF(AA512="Manual",15,0)))</f>
        <v>15</v>
      </c>
      <c r="AH512" s="68">
        <f t="shared" ref="AH512" si="439">($T512*((AF512+AG512))/100)</f>
        <v>6</v>
      </c>
      <c r="AI512" s="68">
        <f t="shared" ref="AI512" si="440">T512-AH512</f>
        <v>14</v>
      </c>
      <c r="AJ512" s="72">
        <f t="shared" ref="AJ512" si="441">AN512</f>
        <v>60</v>
      </c>
      <c r="AK512" s="68">
        <f t="shared" ref="AK512" si="442">IF(Z512="Correctivo",10,0)</f>
        <v>0</v>
      </c>
      <c r="AL512" s="68">
        <f t="shared" ref="AL512" si="443">IF(Y512="Probabilidad",0,IF(AA512="Automatizado",25,IF(AA512="Manual",15,0)))</f>
        <v>0</v>
      </c>
      <c r="AM512" s="68">
        <f t="shared" ref="AM512" si="444">($V512*((AK512+AL512))/100)</f>
        <v>0</v>
      </c>
      <c r="AN512" s="68">
        <f t="shared" ref="AN512" si="445">V512-AM512</f>
        <v>60</v>
      </c>
      <c r="AO512" s="73" t="s">
        <v>77</v>
      </c>
      <c r="AP512" s="68" t="s">
        <v>78</v>
      </c>
      <c r="AQ512" s="68" t="s">
        <v>79</v>
      </c>
      <c r="AR512" s="74" t="s">
        <v>1930</v>
      </c>
      <c r="AS512" s="155" t="s">
        <v>1785</v>
      </c>
      <c r="AT512" s="155" t="s">
        <v>420</v>
      </c>
      <c r="AU512" s="68" t="s">
        <v>187</v>
      </c>
      <c r="AV512" s="68" t="s">
        <v>1931</v>
      </c>
    </row>
    <row r="513" spans="2:48" ht="135" customHeight="1" x14ac:dyDescent="0.35">
      <c r="B513" s="142">
        <v>211</v>
      </c>
      <c r="C513" s="126" t="s">
        <v>1932</v>
      </c>
      <c r="D513" s="111" t="s">
        <v>1487</v>
      </c>
      <c r="E513" s="111" t="s">
        <v>1933</v>
      </c>
      <c r="F513" s="111" t="s">
        <v>61</v>
      </c>
      <c r="G513" s="111" t="s">
        <v>1934</v>
      </c>
      <c r="H513" s="111" t="s">
        <v>1935</v>
      </c>
      <c r="I513" s="111" t="s">
        <v>298</v>
      </c>
      <c r="J513" s="111" t="s">
        <v>298</v>
      </c>
      <c r="K513" s="111" t="s">
        <v>298</v>
      </c>
      <c r="L513" s="111" t="s">
        <v>298</v>
      </c>
      <c r="M513" s="100" t="s">
        <v>1936</v>
      </c>
      <c r="N513" s="111" t="s">
        <v>64</v>
      </c>
      <c r="O513" s="111" t="s">
        <v>237</v>
      </c>
      <c r="P513" s="111" t="s">
        <v>65</v>
      </c>
      <c r="Q513" s="111" t="s">
        <v>66</v>
      </c>
      <c r="R513" s="111">
        <v>365</v>
      </c>
      <c r="S513" s="111" t="s">
        <v>113</v>
      </c>
      <c r="T513" s="111">
        <v>40</v>
      </c>
      <c r="U513" s="111" t="s">
        <v>69</v>
      </c>
      <c r="V513" s="111">
        <v>80</v>
      </c>
      <c r="W513" s="99" t="s">
        <v>70</v>
      </c>
      <c r="X513" s="112" t="s">
        <v>1937</v>
      </c>
      <c r="Y513" s="111" t="s">
        <v>185</v>
      </c>
      <c r="Z513" s="111" t="s">
        <v>72</v>
      </c>
      <c r="AA513" s="111" t="s">
        <v>73</v>
      </c>
      <c r="AB513" s="111" t="s">
        <v>74</v>
      </c>
      <c r="AC513" s="111" t="s">
        <v>75</v>
      </c>
      <c r="AD513" s="111" t="s">
        <v>76</v>
      </c>
      <c r="AE513" s="111">
        <v>24</v>
      </c>
      <c r="AF513" s="111">
        <v>25</v>
      </c>
      <c r="AG513" s="111">
        <v>15</v>
      </c>
      <c r="AH513" s="111">
        <v>16</v>
      </c>
      <c r="AI513" s="111">
        <v>24</v>
      </c>
      <c r="AJ513" s="111">
        <v>80</v>
      </c>
      <c r="AK513" s="111">
        <v>0</v>
      </c>
      <c r="AL513" s="111">
        <v>0</v>
      </c>
      <c r="AM513" s="111">
        <v>0</v>
      </c>
      <c r="AN513" s="111">
        <v>80</v>
      </c>
      <c r="AO513" s="99" t="s">
        <v>70</v>
      </c>
      <c r="AP513" s="111" t="s">
        <v>78</v>
      </c>
      <c r="AQ513" s="111" t="s">
        <v>1938</v>
      </c>
      <c r="AR513" s="112" t="s">
        <v>1939</v>
      </c>
      <c r="AS513" s="157">
        <v>46113</v>
      </c>
      <c r="AT513" s="157">
        <v>46387</v>
      </c>
      <c r="AU513" s="111" t="s">
        <v>81</v>
      </c>
      <c r="AV513" s="156" t="s">
        <v>1940</v>
      </c>
    </row>
    <row r="514" spans="2:48" ht="135" customHeight="1" x14ac:dyDescent="0.35">
      <c r="B514" s="142">
        <v>212</v>
      </c>
      <c r="C514" s="126" t="s">
        <v>1932</v>
      </c>
      <c r="D514" s="111" t="s">
        <v>1487</v>
      </c>
      <c r="E514" s="111" t="s">
        <v>1512</v>
      </c>
      <c r="F514" s="111" t="s">
        <v>61</v>
      </c>
      <c r="G514" s="111" t="s">
        <v>1941</v>
      </c>
      <c r="H514" s="111" t="s">
        <v>1942</v>
      </c>
      <c r="I514" s="111" t="s">
        <v>298</v>
      </c>
      <c r="J514" s="111" t="s">
        <v>298</v>
      </c>
      <c r="K514" s="111" t="s">
        <v>298</v>
      </c>
      <c r="L514" s="111" t="s">
        <v>298</v>
      </c>
      <c r="M514" s="100" t="s">
        <v>1943</v>
      </c>
      <c r="N514" s="111" t="s">
        <v>64</v>
      </c>
      <c r="O514" s="111" t="s">
        <v>174</v>
      </c>
      <c r="P514" s="111" t="s">
        <v>65</v>
      </c>
      <c r="Q514" s="111" t="s">
        <v>66</v>
      </c>
      <c r="R514" s="111">
        <v>365</v>
      </c>
      <c r="S514" s="111" t="s">
        <v>113</v>
      </c>
      <c r="T514" s="111">
        <v>40</v>
      </c>
      <c r="U514" s="111" t="s">
        <v>114</v>
      </c>
      <c r="V514" s="111">
        <v>40</v>
      </c>
      <c r="W514" s="99" t="s">
        <v>77</v>
      </c>
      <c r="X514" s="112" t="s">
        <v>1944</v>
      </c>
      <c r="Y514" s="111" t="s">
        <v>185</v>
      </c>
      <c r="Z514" s="111" t="s">
        <v>72</v>
      </c>
      <c r="AA514" s="111" t="s">
        <v>73</v>
      </c>
      <c r="AB514" s="111" t="s">
        <v>74</v>
      </c>
      <c r="AC514" s="111" t="s">
        <v>75</v>
      </c>
      <c r="AD514" s="111" t="s">
        <v>76</v>
      </c>
      <c r="AE514" s="111">
        <v>24</v>
      </c>
      <c r="AF514" s="111">
        <v>25</v>
      </c>
      <c r="AG514" s="111">
        <v>15</v>
      </c>
      <c r="AH514" s="111">
        <v>16</v>
      </c>
      <c r="AI514" s="111">
        <v>24</v>
      </c>
      <c r="AJ514" s="111">
        <v>40</v>
      </c>
      <c r="AK514" s="111">
        <v>0</v>
      </c>
      <c r="AL514" s="111">
        <v>0</v>
      </c>
      <c r="AM514" s="111">
        <v>0</v>
      </c>
      <c r="AN514" s="111">
        <v>40</v>
      </c>
      <c r="AO514" s="99" t="s">
        <v>163</v>
      </c>
      <c r="AP514" s="111" t="s">
        <v>166</v>
      </c>
      <c r="AQ514" s="111" t="s">
        <v>1945</v>
      </c>
      <c r="AR514" s="112" t="s">
        <v>168</v>
      </c>
      <c r="AS514" s="157">
        <v>46023</v>
      </c>
      <c r="AT514" s="157">
        <v>46387</v>
      </c>
      <c r="AU514" s="111" t="s">
        <v>81</v>
      </c>
      <c r="AV514" s="156" t="s">
        <v>1946</v>
      </c>
    </row>
    <row r="515" spans="2:48" ht="135" customHeight="1" x14ac:dyDescent="0.35">
      <c r="B515" s="142">
        <v>213</v>
      </c>
      <c r="C515" s="126" t="s">
        <v>1932</v>
      </c>
      <c r="D515" s="111" t="s">
        <v>1487</v>
      </c>
      <c r="E515" s="111" t="s">
        <v>1512</v>
      </c>
      <c r="F515" s="111" t="s">
        <v>298</v>
      </c>
      <c r="G515" s="111" t="s">
        <v>298</v>
      </c>
      <c r="H515" s="111" t="s">
        <v>298</v>
      </c>
      <c r="I515" s="111" t="s">
        <v>1599</v>
      </c>
      <c r="J515" s="111" t="s">
        <v>1947</v>
      </c>
      <c r="K515" s="111" t="s">
        <v>1948</v>
      </c>
      <c r="L515" s="111" t="s">
        <v>1949</v>
      </c>
      <c r="M515" s="111" t="s">
        <v>1950</v>
      </c>
      <c r="N515" s="111" t="s">
        <v>89</v>
      </c>
      <c r="O515" s="111" t="s">
        <v>237</v>
      </c>
      <c r="P515" s="111" t="s">
        <v>90</v>
      </c>
      <c r="Q515" s="111" t="s">
        <v>102</v>
      </c>
      <c r="R515" s="111">
        <v>365</v>
      </c>
      <c r="S515" s="111" t="s">
        <v>133</v>
      </c>
      <c r="T515" s="111">
        <v>40</v>
      </c>
      <c r="U515" s="111" t="s">
        <v>134</v>
      </c>
      <c r="V515" s="111">
        <v>100</v>
      </c>
      <c r="W515" s="99" t="s">
        <v>135</v>
      </c>
      <c r="X515" s="112" t="s">
        <v>1951</v>
      </c>
      <c r="Y515" s="111" t="s">
        <v>185</v>
      </c>
      <c r="Z515" s="111" t="s">
        <v>72</v>
      </c>
      <c r="AA515" s="111" t="s">
        <v>73</v>
      </c>
      <c r="AB515" s="111" t="s">
        <v>74</v>
      </c>
      <c r="AC515" s="111" t="s">
        <v>75</v>
      </c>
      <c r="AD515" s="111" t="s">
        <v>76</v>
      </c>
      <c r="AE515" s="111">
        <v>24</v>
      </c>
      <c r="AF515" s="111">
        <v>25</v>
      </c>
      <c r="AG515" s="111">
        <v>15</v>
      </c>
      <c r="AH515" s="111">
        <v>16</v>
      </c>
      <c r="AI515" s="111">
        <v>24</v>
      </c>
      <c r="AJ515" s="111">
        <v>100</v>
      </c>
      <c r="AK515" s="111">
        <v>0</v>
      </c>
      <c r="AL515" s="111">
        <v>0</v>
      </c>
      <c r="AM515" s="111">
        <v>0</v>
      </c>
      <c r="AN515" s="111">
        <v>100</v>
      </c>
      <c r="AO515" s="99" t="s">
        <v>135</v>
      </c>
      <c r="AP515" s="111" t="s">
        <v>78</v>
      </c>
      <c r="AQ515" s="111" t="s">
        <v>1938</v>
      </c>
      <c r="AR515" s="112" t="s">
        <v>1952</v>
      </c>
      <c r="AS515" s="157">
        <v>46023</v>
      </c>
      <c r="AT515" s="157">
        <v>46387</v>
      </c>
      <c r="AU515" s="111" t="s">
        <v>1953</v>
      </c>
      <c r="AV515" s="156" t="s">
        <v>1954</v>
      </c>
    </row>
    <row r="516" spans="2:48" ht="202.5" customHeight="1" x14ac:dyDescent="0.35">
      <c r="B516" s="142">
        <v>214</v>
      </c>
      <c r="C516" s="126" t="s">
        <v>1932</v>
      </c>
      <c r="D516" s="111" t="s">
        <v>1487</v>
      </c>
      <c r="E516" s="111" t="s">
        <v>1747</v>
      </c>
      <c r="F516" s="111" t="s">
        <v>109</v>
      </c>
      <c r="G516" s="111" t="s">
        <v>1955</v>
      </c>
      <c r="H516" s="111" t="s">
        <v>1956</v>
      </c>
      <c r="I516" s="111" t="s">
        <v>298</v>
      </c>
      <c r="J516" s="111" t="s">
        <v>298</v>
      </c>
      <c r="K516" s="111" t="s">
        <v>298</v>
      </c>
      <c r="L516" s="111" t="s">
        <v>298</v>
      </c>
      <c r="M516" s="100" t="s">
        <v>1957</v>
      </c>
      <c r="N516" s="111" t="s">
        <v>64</v>
      </c>
      <c r="O516" s="111" t="s">
        <v>174</v>
      </c>
      <c r="P516" s="111" t="s">
        <v>65</v>
      </c>
      <c r="Q516" s="111" t="s">
        <v>66</v>
      </c>
      <c r="R516" s="111">
        <v>40</v>
      </c>
      <c r="S516" s="111" t="s">
        <v>113</v>
      </c>
      <c r="T516" s="111">
        <v>40</v>
      </c>
      <c r="U516" s="111" t="s">
        <v>114</v>
      </c>
      <c r="V516" s="111">
        <v>40</v>
      </c>
      <c r="W516" s="99" t="s">
        <v>77</v>
      </c>
      <c r="X516" s="112" t="s">
        <v>1958</v>
      </c>
      <c r="Y516" s="111" t="s">
        <v>185</v>
      </c>
      <c r="Z516" s="111" t="s">
        <v>72</v>
      </c>
      <c r="AA516" s="111" t="s">
        <v>73</v>
      </c>
      <c r="AB516" s="111" t="s">
        <v>74</v>
      </c>
      <c r="AC516" s="111" t="s">
        <v>75</v>
      </c>
      <c r="AD516" s="111" t="s">
        <v>76</v>
      </c>
      <c r="AE516" s="111">
        <v>24</v>
      </c>
      <c r="AF516" s="111">
        <v>25</v>
      </c>
      <c r="AG516" s="111">
        <v>15</v>
      </c>
      <c r="AH516" s="111">
        <v>16</v>
      </c>
      <c r="AI516" s="111">
        <v>24</v>
      </c>
      <c r="AJ516" s="111">
        <v>40</v>
      </c>
      <c r="AK516" s="111">
        <v>0</v>
      </c>
      <c r="AL516" s="111">
        <v>0</v>
      </c>
      <c r="AM516" s="111">
        <v>0</v>
      </c>
      <c r="AN516" s="111">
        <v>40</v>
      </c>
      <c r="AO516" s="99" t="s">
        <v>163</v>
      </c>
      <c r="AP516" s="111" t="s">
        <v>166</v>
      </c>
      <c r="AQ516" s="111" t="s">
        <v>1959</v>
      </c>
      <c r="AR516" s="112" t="s">
        <v>168</v>
      </c>
      <c r="AS516" s="157">
        <v>46023</v>
      </c>
      <c r="AT516" s="157">
        <v>46387</v>
      </c>
      <c r="AU516" s="111" t="s">
        <v>81</v>
      </c>
      <c r="AV516" s="156" t="s">
        <v>1960</v>
      </c>
    </row>
    <row r="517" spans="2:48" ht="252.75" customHeight="1" x14ac:dyDescent="0.35">
      <c r="B517" s="438">
        <v>215</v>
      </c>
      <c r="C517" s="294" t="s">
        <v>1961</v>
      </c>
      <c r="D517" s="225" t="s">
        <v>1962</v>
      </c>
      <c r="E517" s="244" t="s">
        <v>1963</v>
      </c>
      <c r="F517" s="217" t="s">
        <v>109</v>
      </c>
      <c r="G517" s="225" t="s">
        <v>1964</v>
      </c>
      <c r="H517" s="225" t="s">
        <v>1965</v>
      </c>
      <c r="I517" s="232"/>
      <c r="J517" s="232"/>
      <c r="K517" s="232"/>
      <c r="L517" s="232"/>
      <c r="M517" s="293" t="str">
        <f>IF(G517&lt;&gt;"",CONCATENATE(F517," ",G517,"",H517),CONCATENATE(I517," ",J517," ",K517," ",L517))</f>
        <v xml:space="preserve">Posibilidad de pérdida reputacional ante las victimas y entes territoriales por no implementar las estrategias, fases, acciones, medidas o jornadas de entrega a las victimas en los planes integrales de reparación colectiva, planes de  enfoque diferencial o planes de retorno y reubicacionesdebido a la falta de recursos financieros, de personal, administrativos, misionales  contratación inoportuna del operador logistico. </v>
      </c>
      <c r="N517" s="232" t="s">
        <v>64</v>
      </c>
      <c r="O517" s="217" t="s">
        <v>532</v>
      </c>
      <c r="P517" s="217" t="s">
        <v>65</v>
      </c>
      <c r="Q517" s="217" t="s">
        <v>66</v>
      </c>
      <c r="R517" s="217">
        <v>365</v>
      </c>
      <c r="S517" s="217" t="s">
        <v>68</v>
      </c>
      <c r="T517" s="217">
        <f>IF(S517="Muy alta",100,IF(S517="Alta",80,IF(S517="Media",60,IF(S517="Baja",40,IF(S517="Muy baja",20,IF(S517="Casi Seguro",100,IF(S517="Probable",80,IF(S517="Posible",60,IF(S517="Improbable",40,IF(S517="Rara vez",20,0))))))))))</f>
        <v>60</v>
      </c>
      <c r="U517" s="217" t="s">
        <v>134</v>
      </c>
      <c r="V517" s="217">
        <f>IF(U517="Catastrófico",100,IF(U517="Mayor",80,IF(U517="Moderado",60,IF(U517="Menor",40,IF(U517="Leve",20,0)))))</f>
        <v>100</v>
      </c>
      <c r="W517" s="217" t="s">
        <v>135</v>
      </c>
      <c r="X517" s="252" t="s">
        <v>1966</v>
      </c>
      <c r="Y517" s="99" t="str">
        <f>IF(OR(Z517="Preventivo",Z517="Detectivo"),"Probabilidad",IF(Z517="Correctivo","Impacto"," "))</f>
        <v>Probabilidad</v>
      </c>
      <c r="Z517" s="99" t="s">
        <v>72</v>
      </c>
      <c r="AA517" s="99" t="s">
        <v>73</v>
      </c>
      <c r="AB517" s="99" t="s">
        <v>158</v>
      </c>
      <c r="AC517" s="99" t="s">
        <v>75</v>
      </c>
      <c r="AD517" s="99" t="s">
        <v>76</v>
      </c>
      <c r="AE517" s="226">
        <f>AI519</f>
        <v>36</v>
      </c>
      <c r="AF517" s="99">
        <f>IF(Z517="Preventivo",25,IF(Z517="Detectivo",15,0))</f>
        <v>25</v>
      </c>
      <c r="AG517" s="99">
        <f>IF(Z517="Correctivo",0,IF(AA517="Automatizado",25,IF(AA517="Manual",15,0)))</f>
        <v>15</v>
      </c>
      <c r="AH517" s="99">
        <f>($T$9*((AF517+AG517))/100)</f>
        <v>24</v>
      </c>
      <c r="AI517" s="99">
        <f>T517-AH517</f>
        <v>36</v>
      </c>
      <c r="AJ517" s="226">
        <f>AN519</f>
        <v>68</v>
      </c>
      <c r="AK517" s="99">
        <f t="shared" ref="AK517:AK534" si="446">IF(Z517="Preventivo",25,IF(Z517="Detectivo",15,IF(Z517="Correctivo",10,0)))</f>
        <v>25</v>
      </c>
      <c r="AL517" s="99">
        <f t="shared" ref="AL517:AL534" si="447">IF(AA517="Automatizado",25,IF(AA517="Manual",15,0))</f>
        <v>15</v>
      </c>
      <c r="AM517" s="99">
        <f>($V$9*((AK517+AL517))/100)</f>
        <v>32</v>
      </c>
      <c r="AN517" s="99">
        <f>V517-AM517</f>
        <v>68</v>
      </c>
      <c r="AO517" s="217" t="s">
        <v>77</v>
      </c>
      <c r="AP517" s="217" t="s">
        <v>78</v>
      </c>
      <c r="AQ517" s="217" t="s">
        <v>1967</v>
      </c>
      <c r="AR517" s="227" t="s">
        <v>1968</v>
      </c>
      <c r="AS517" s="270">
        <v>46023</v>
      </c>
      <c r="AT517" s="270">
        <v>46387</v>
      </c>
      <c r="AU517" s="217" t="s">
        <v>81</v>
      </c>
      <c r="AV517" s="217" t="s">
        <v>1969</v>
      </c>
    </row>
    <row r="518" spans="2:48" ht="135" customHeight="1" x14ac:dyDescent="0.35">
      <c r="B518" s="438"/>
      <c r="C518" s="294"/>
      <c r="D518" s="225"/>
      <c r="E518" s="244"/>
      <c r="F518" s="217"/>
      <c r="G518" s="225"/>
      <c r="H518" s="225"/>
      <c r="I518" s="232"/>
      <c r="J518" s="232"/>
      <c r="K518" s="232"/>
      <c r="L518" s="232"/>
      <c r="M518" s="293"/>
      <c r="N518" s="232"/>
      <c r="O518" s="217"/>
      <c r="P518" s="217"/>
      <c r="Q518" s="217"/>
      <c r="R518" s="217"/>
      <c r="S518" s="217"/>
      <c r="T518" s="217"/>
      <c r="U518" s="217"/>
      <c r="V518" s="217"/>
      <c r="W518" s="217"/>
      <c r="X518" s="253"/>
      <c r="Y518" s="99"/>
      <c r="Z518" s="99"/>
      <c r="AA518" s="99"/>
      <c r="AB518" s="99"/>
      <c r="AC518" s="99"/>
      <c r="AD518" s="99"/>
      <c r="AE518" s="226"/>
      <c r="AF518" s="99">
        <f t="shared" ref="AF518" si="448">IF(Z518="Preventivo",25,IF(Z518="Detectivo",15,0))</f>
        <v>0</v>
      </c>
      <c r="AG518" s="99">
        <f t="shared" ref="AG518:AG519" si="449">IF(Z518="Correctivo",0,IF(AA518="Automatizado",25,IF(AA518="Manual",15,0)))</f>
        <v>0</v>
      </c>
      <c r="AH518" s="99">
        <f t="shared" ref="AH518:AH519" si="450">($T$9*((AF518+AG518))/100)</f>
        <v>0</v>
      </c>
      <c r="AI518" s="99">
        <f>AI517-AH518</f>
        <v>36</v>
      </c>
      <c r="AJ518" s="226"/>
      <c r="AK518" s="99">
        <f t="shared" si="446"/>
        <v>0</v>
      </c>
      <c r="AL518" s="99">
        <f t="shared" si="447"/>
        <v>0</v>
      </c>
      <c r="AM518" s="99">
        <f t="shared" ref="AM518:AM519" si="451">($V$9*((AK518+AL518))/100)</f>
        <v>0</v>
      </c>
      <c r="AN518" s="99">
        <f>AN517-AM518</f>
        <v>68</v>
      </c>
      <c r="AO518" s="217"/>
      <c r="AP518" s="217"/>
      <c r="AQ518" s="217"/>
      <c r="AR518" s="227"/>
      <c r="AS518" s="270"/>
      <c r="AT518" s="270"/>
      <c r="AU518" s="217"/>
      <c r="AV518" s="217"/>
    </row>
    <row r="519" spans="2:48" ht="223.5" customHeight="1" x14ac:dyDescent="0.35">
      <c r="B519" s="438"/>
      <c r="C519" s="294"/>
      <c r="D519" s="225"/>
      <c r="E519" s="244"/>
      <c r="F519" s="217"/>
      <c r="G519" s="225"/>
      <c r="H519" s="225"/>
      <c r="I519" s="232"/>
      <c r="J519" s="232"/>
      <c r="K519" s="232"/>
      <c r="L519" s="232"/>
      <c r="M519" s="293"/>
      <c r="N519" s="232"/>
      <c r="O519" s="217"/>
      <c r="P519" s="217"/>
      <c r="Q519" s="217"/>
      <c r="R519" s="217"/>
      <c r="S519" s="217"/>
      <c r="T519" s="217"/>
      <c r="U519" s="217"/>
      <c r="V519" s="217"/>
      <c r="W519" s="217"/>
      <c r="X519" s="254"/>
      <c r="Y519" s="99" t="str">
        <f t="shared" ref="Y519:Y526" si="452">IF(OR(Z519="Preventivo",Z519="Detectivo"),"Probabilidad",IF(Z519="Correctivo","Impacto"," "))</f>
        <v xml:space="preserve"> </v>
      </c>
      <c r="Z519" s="99"/>
      <c r="AA519" s="99"/>
      <c r="AB519" s="99"/>
      <c r="AC519" s="99"/>
      <c r="AD519" s="99"/>
      <c r="AE519" s="226"/>
      <c r="AF519" s="99">
        <f>IF(Z519="Preventivo",25,IF(Z519="Detectivo",15,IF(Z519="Correctivo",10,0)))</f>
        <v>0</v>
      </c>
      <c r="AG519" s="99">
        <f t="shared" si="449"/>
        <v>0</v>
      </c>
      <c r="AH519" s="99">
        <f t="shared" si="450"/>
        <v>0</v>
      </c>
      <c r="AI519" s="99">
        <f>AI518-AH519</f>
        <v>36</v>
      </c>
      <c r="AJ519" s="226"/>
      <c r="AK519" s="99">
        <f t="shared" si="446"/>
        <v>0</v>
      </c>
      <c r="AL519" s="99">
        <f t="shared" si="447"/>
        <v>0</v>
      </c>
      <c r="AM519" s="99">
        <f t="shared" si="451"/>
        <v>0</v>
      </c>
      <c r="AN519" s="99">
        <f>AN518-AM519</f>
        <v>68</v>
      </c>
      <c r="AO519" s="217"/>
      <c r="AP519" s="217"/>
      <c r="AQ519" s="217"/>
      <c r="AR519" s="227"/>
      <c r="AS519" s="270"/>
      <c r="AT519" s="270"/>
      <c r="AU519" s="217"/>
      <c r="AV519" s="217"/>
    </row>
    <row r="520" spans="2:48" ht="135" customHeight="1" x14ac:dyDescent="0.35">
      <c r="B520" s="438">
        <v>216</v>
      </c>
      <c r="C520" s="294" t="s">
        <v>1961</v>
      </c>
      <c r="D520" s="225" t="s">
        <v>1970</v>
      </c>
      <c r="E520" s="225" t="s">
        <v>1971</v>
      </c>
      <c r="F520" s="217" t="s">
        <v>109</v>
      </c>
      <c r="G520" s="225" t="s">
        <v>1972</v>
      </c>
      <c r="H520" s="225" t="s">
        <v>1973</v>
      </c>
      <c r="I520" s="232"/>
      <c r="J520" s="232"/>
      <c r="K520" s="232"/>
      <c r="L520" s="232"/>
      <c r="M520" s="293" t="str">
        <f>IF(G520&lt;&gt;"",CONCATENATE(F520," ",G520,"",H520),CONCATENATE(I520," ",J520," ",K520," ",L520))</f>
        <v>Posibilidad de pérdida reputacional ante las victimas y entes territoriales por no implementar las asistencias técnicas requeridas para la oportuna ejecución de la política publica de atención a victimasdebido a la falta de convocatorias, información e insumos por parte de los entes territoriales  y/o a nivel interno de recursos financieros, de personal, administrativos, misionales o de procedimiento.</v>
      </c>
      <c r="N520" s="232" t="s">
        <v>64</v>
      </c>
      <c r="O520" s="217" t="s">
        <v>532</v>
      </c>
      <c r="P520" s="217" t="s">
        <v>65</v>
      </c>
      <c r="Q520" s="217" t="s">
        <v>66</v>
      </c>
      <c r="R520" s="217">
        <v>4</v>
      </c>
      <c r="S520" s="217" t="s">
        <v>113</v>
      </c>
      <c r="T520" s="217">
        <f t="shared" ref="T520" si="453">IF(S520="Muy alta",100,IF(S520="Alta",80,IF(S520="Media",60,IF(S520="Baja",40,IF(S520="Muy baja",20,IF(S520="Casi Seguro",100,IF(S520="Probable",80,IF(S520="Posible",60,IF(S520="Improbable",40,IF(S520="Rara vez",20,0))))))))))</f>
        <v>40</v>
      </c>
      <c r="U520" s="217" t="s">
        <v>69</v>
      </c>
      <c r="V520" s="217">
        <f t="shared" ref="V520" si="454">IF(U520="Catastrófico",100,IF(U520="Mayor",80,IF(U520="Moderado",60,IF(U520="Menor",40,IF(U520="Leve",20,0)))))</f>
        <v>80</v>
      </c>
      <c r="W520" s="217" t="s">
        <v>77</v>
      </c>
      <c r="X520" s="252" t="s">
        <v>1974</v>
      </c>
      <c r="Y520" s="99" t="str">
        <f t="shared" si="452"/>
        <v>Probabilidad</v>
      </c>
      <c r="Z520" s="99" t="s">
        <v>72</v>
      </c>
      <c r="AA520" s="99" t="s">
        <v>73</v>
      </c>
      <c r="AB520" s="99" t="s">
        <v>74</v>
      </c>
      <c r="AC520" s="99" t="s">
        <v>75</v>
      </c>
      <c r="AD520" s="99" t="s">
        <v>76</v>
      </c>
      <c r="AE520" s="226">
        <f>AI522</f>
        <v>40</v>
      </c>
      <c r="AF520" s="99">
        <f>IF(Z520="Preventivo",25,IF(Z520="Detectivo",15,IF(Z520="Correctivo",10,0)))</f>
        <v>25</v>
      </c>
      <c r="AG520" s="99">
        <f>IF(AA520="Automatizado",25,IF(AA520="Manual",15,))</f>
        <v>15</v>
      </c>
      <c r="AH520" s="99">
        <f>($T$12*((AF520+AG520))/100)</f>
        <v>0</v>
      </c>
      <c r="AI520" s="99">
        <f>T520-AH520</f>
        <v>40</v>
      </c>
      <c r="AJ520" s="226">
        <f>AN522</f>
        <v>80</v>
      </c>
      <c r="AK520" s="99">
        <f t="shared" si="446"/>
        <v>25</v>
      </c>
      <c r="AL520" s="99">
        <f t="shared" si="447"/>
        <v>15</v>
      </c>
      <c r="AM520" s="99">
        <f>($V$12*((AK520+AL520))/100)</f>
        <v>0</v>
      </c>
      <c r="AN520" s="99">
        <f>V520-AM520</f>
        <v>80</v>
      </c>
      <c r="AO520" s="217" t="s">
        <v>77</v>
      </c>
      <c r="AP520" s="217" t="s">
        <v>78</v>
      </c>
      <c r="AQ520" s="217" t="s">
        <v>154</v>
      </c>
      <c r="AR520" s="227" t="s">
        <v>1975</v>
      </c>
      <c r="AS520" s="270">
        <v>46023</v>
      </c>
      <c r="AT520" s="270">
        <v>46387</v>
      </c>
      <c r="AU520" s="217" t="s">
        <v>81</v>
      </c>
      <c r="AV520" s="217" t="s">
        <v>1976</v>
      </c>
    </row>
    <row r="521" spans="2:48" ht="135" customHeight="1" x14ac:dyDescent="0.35">
      <c r="B521" s="438"/>
      <c r="C521" s="294"/>
      <c r="D521" s="225"/>
      <c r="E521" s="225"/>
      <c r="F521" s="217"/>
      <c r="G521" s="225"/>
      <c r="H521" s="225"/>
      <c r="I521" s="232"/>
      <c r="J521" s="232"/>
      <c r="K521" s="232"/>
      <c r="L521" s="232"/>
      <c r="M521" s="293"/>
      <c r="N521" s="232"/>
      <c r="O521" s="217"/>
      <c r="P521" s="217"/>
      <c r="Q521" s="217"/>
      <c r="R521" s="217"/>
      <c r="S521" s="217"/>
      <c r="T521" s="217"/>
      <c r="U521" s="217"/>
      <c r="V521" s="217"/>
      <c r="W521" s="217"/>
      <c r="X521" s="253"/>
      <c r="Y521" s="99" t="str">
        <f t="shared" si="452"/>
        <v xml:space="preserve"> </v>
      </c>
      <c r="Z521" s="99"/>
      <c r="AA521" s="99"/>
      <c r="AB521" s="99"/>
      <c r="AC521" s="99"/>
      <c r="AD521" s="99"/>
      <c r="AE521" s="226"/>
      <c r="AF521" s="99">
        <f t="shared" ref="AF521:AF522" si="455">IF(Z521="Preventivo",25,IF(Z521="Detectivo",15,IF(Z521="Correctivo",10,0)))</f>
        <v>0</v>
      </c>
      <c r="AG521" s="99">
        <f t="shared" ref="AG521:AG522" si="456">IF(AA521="Automatizado",25,IF(AA521="Manual",15,))</f>
        <v>0</v>
      </c>
      <c r="AH521" s="99">
        <f>($T$12*((AF521+AG521))/100)</f>
        <v>0</v>
      </c>
      <c r="AI521" s="99">
        <f>AI520-AH521</f>
        <v>40</v>
      </c>
      <c r="AJ521" s="226"/>
      <c r="AK521" s="99">
        <f t="shared" si="446"/>
        <v>0</v>
      </c>
      <c r="AL521" s="99">
        <f t="shared" si="447"/>
        <v>0</v>
      </c>
      <c r="AM521" s="99">
        <f t="shared" ref="AM521:AM522" si="457">($V$12*((AK521+AL521))/100)</f>
        <v>0</v>
      </c>
      <c r="AN521" s="99">
        <f>AN520-AM521</f>
        <v>80</v>
      </c>
      <c r="AO521" s="217"/>
      <c r="AP521" s="217"/>
      <c r="AQ521" s="217"/>
      <c r="AR521" s="227"/>
      <c r="AS521" s="270"/>
      <c r="AT521" s="270"/>
      <c r="AU521" s="217"/>
      <c r="AV521" s="217"/>
    </row>
    <row r="522" spans="2:48" ht="135" customHeight="1" x14ac:dyDescent="0.35">
      <c r="B522" s="438"/>
      <c r="C522" s="294"/>
      <c r="D522" s="225"/>
      <c r="E522" s="225"/>
      <c r="F522" s="217"/>
      <c r="G522" s="225"/>
      <c r="H522" s="225"/>
      <c r="I522" s="232"/>
      <c r="J522" s="232"/>
      <c r="K522" s="232"/>
      <c r="L522" s="232"/>
      <c r="M522" s="293"/>
      <c r="N522" s="232"/>
      <c r="O522" s="217"/>
      <c r="P522" s="217"/>
      <c r="Q522" s="217"/>
      <c r="R522" s="217"/>
      <c r="S522" s="217"/>
      <c r="T522" s="217"/>
      <c r="U522" s="217"/>
      <c r="V522" s="217"/>
      <c r="W522" s="217"/>
      <c r="X522" s="254"/>
      <c r="Y522" s="99" t="str">
        <f t="shared" si="452"/>
        <v xml:space="preserve"> </v>
      </c>
      <c r="Z522" s="99"/>
      <c r="AA522" s="99"/>
      <c r="AB522" s="99"/>
      <c r="AC522" s="99"/>
      <c r="AD522" s="99"/>
      <c r="AE522" s="226"/>
      <c r="AF522" s="99">
        <f t="shared" si="455"/>
        <v>0</v>
      </c>
      <c r="AG522" s="99">
        <f t="shared" si="456"/>
        <v>0</v>
      </c>
      <c r="AH522" s="99">
        <f>($T$12*((AF522+AG522))/100)</f>
        <v>0</v>
      </c>
      <c r="AI522" s="99">
        <f>AI521-AH522</f>
        <v>40</v>
      </c>
      <c r="AJ522" s="226"/>
      <c r="AK522" s="99">
        <f t="shared" si="446"/>
        <v>0</v>
      </c>
      <c r="AL522" s="99">
        <f t="shared" si="447"/>
        <v>0</v>
      </c>
      <c r="AM522" s="99">
        <f t="shared" si="457"/>
        <v>0</v>
      </c>
      <c r="AN522" s="99">
        <f>AN521-AM522</f>
        <v>80</v>
      </c>
      <c r="AO522" s="217"/>
      <c r="AP522" s="217"/>
      <c r="AQ522" s="217"/>
      <c r="AR522" s="227"/>
      <c r="AS522" s="270"/>
      <c r="AT522" s="270"/>
      <c r="AU522" s="217"/>
      <c r="AV522" s="217"/>
    </row>
    <row r="523" spans="2:48" ht="135" customHeight="1" x14ac:dyDescent="0.35">
      <c r="B523" s="438">
        <v>217</v>
      </c>
      <c r="C523" s="244" t="s">
        <v>1961</v>
      </c>
      <c r="D523" s="217" t="s">
        <v>1746</v>
      </c>
      <c r="E523" s="217" t="s">
        <v>1977</v>
      </c>
      <c r="F523" s="217" t="s">
        <v>61</v>
      </c>
      <c r="G523" s="232" t="s">
        <v>1978</v>
      </c>
      <c r="H523" s="232" t="s">
        <v>1979</v>
      </c>
      <c r="I523" s="232"/>
      <c r="J523" s="232"/>
      <c r="K523" s="232"/>
      <c r="L523" s="232"/>
      <c r="M523" s="293" t="str">
        <f>IF(G523&lt;&gt;"",CONCATENATE(F523," ",G523,"",H523),CONCATENATE(I523," ",J523," ",K523," ",L523))</f>
        <v>Posibilidad de pérdida económica y reputacional ante las victimas y entes territoriales, por no efectuar las jornadas de atención y/o jornadas de entrega de cartas de indemnizaciónDebido a debido a la falta de recursos financieros, de personal, administrativos, misionales o de procedimiento.</v>
      </c>
      <c r="N523" s="232" t="s">
        <v>64</v>
      </c>
      <c r="O523" s="217" t="s">
        <v>532</v>
      </c>
      <c r="P523" s="217" t="s">
        <v>65</v>
      </c>
      <c r="Q523" s="217" t="s">
        <v>66</v>
      </c>
      <c r="R523" s="217" t="s">
        <v>1980</v>
      </c>
      <c r="S523" s="217" t="s">
        <v>68</v>
      </c>
      <c r="T523" s="217">
        <f t="shared" ref="T523" si="458">IF(S523="Muy alta",100,IF(S523="Alta",80,IF(S523="Media",60,IF(S523="Baja",40,IF(S523="Muy baja",20,IF(S523="Casi Seguro",100,IF(S523="Probable",80,IF(S523="Posible",60,IF(S523="Improbable",40,IF(S523="Rara vez",20,0))))))))))</f>
        <v>60</v>
      </c>
      <c r="U523" s="217" t="s">
        <v>69</v>
      </c>
      <c r="V523" s="217">
        <f t="shared" ref="V523" si="459">IF(U523="Catastrófico",100,IF(U523="Mayor",80,IF(U523="Moderado",60,IF(U523="Menor",40,IF(U523="Leve",20,0)))))</f>
        <v>80</v>
      </c>
      <c r="W523" s="217" t="s">
        <v>70</v>
      </c>
      <c r="X523" s="227" t="s">
        <v>1981</v>
      </c>
      <c r="Y523" s="99" t="str">
        <f t="shared" si="452"/>
        <v xml:space="preserve"> </v>
      </c>
      <c r="Z523" s="99"/>
      <c r="AA523" s="99"/>
      <c r="AB523" s="99"/>
      <c r="AC523" s="99"/>
      <c r="AD523" s="99"/>
      <c r="AE523" s="226">
        <f>AI525</f>
        <v>60</v>
      </c>
      <c r="AF523" s="99">
        <f>IF(Z523="Preventivo",25,IF(Z523="Detectivo",15,IF(Z523="Correctivo",10,0)))</f>
        <v>0</v>
      </c>
      <c r="AG523" s="99">
        <f>IF(AA523="Automatizado",25,IF(AA523="Manual",15,))</f>
        <v>0</v>
      </c>
      <c r="AH523" s="99">
        <f>($T$15*((AF523+AG523))/100)</f>
        <v>0</v>
      </c>
      <c r="AI523" s="99">
        <f>T523-AH523</f>
        <v>60</v>
      </c>
      <c r="AJ523" s="226">
        <f>AN525</f>
        <v>80</v>
      </c>
      <c r="AK523" s="99">
        <f t="shared" si="446"/>
        <v>0</v>
      </c>
      <c r="AL523" s="99">
        <f t="shared" si="447"/>
        <v>0</v>
      </c>
      <c r="AM523" s="99">
        <f>($V$15*((AK523+AL523))/100)</f>
        <v>0</v>
      </c>
      <c r="AN523" s="99">
        <f>V523-AM523</f>
        <v>80</v>
      </c>
      <c r="AO523" s="217" t="s">
        <v>163</v>
      </c>
      <c r="AP523" s="217" t="s">
        <v>166</v>
      </c>
      <c r="AQ523" s="290" t="s">
        <v>167</v>
      </c>
      <c r="AR523" s="249" t="s">
        <v>168</v>
      </c>
      <c r="AS523" s="270"/>
      <c r="AT523" s="270"/>
      <c r="AU523" s="217"/>
      <c r="AV523" s="217"/>
    </row>
    <row r="524" spans="2:48" ht="135" customHeight="1" x14ac:dyDescent="0.35">
      <c r="B524" s="438"/>
      <c r="C524" s="244"/>
      <c r="D524" s="217"/>
      <c r="E524" s="217"/>
      <c r="F524" s="217"/>
      <c r="G524" s="232"/>
      <c r="H524" s="232"/>
      <c r="I524" s="232"/>
      <c r="J524" s="232"/>
      <c r="K524" s="232"/>
      <c r="L524" s="232"/>
      <c r="M524" s="293"/>
      <c r="N524" s="232"/>
      <c r="O524" s="217"/>
      <c r="P524" s="217"/>
      <c r="Q524" s="217"/>
      <c r="R524" s="217"/>
      <c r="S524" s="217"/>
      <c r="T524" s="217"/>
      <c r="U524" s="217"/>
      <c r="V524" s="217"/>
      <c r="W524" s="217"/>
      <c r="X524" s="227"/>
      <c r="Y524" s="99" t="str">
        <f t="shared" si="452"/>
        <v xml:space="preserve"> </v>
      </c>
      <c r="Z524" s="99"/>
      <c r="AA524" s="99"/>
      <c r="AB524" s="99"/>
      <c r="AC524" s="99"/>
      <c r="AD524" s="99"/>
      <c r="AE524" s="226"/>
      <c r="AF524" s="99">
        <f t="shared" ref="AF524:AF534" si="460">IF(Z524="Preventivo",25,IF(Z524="Detectivo",15,IF(Z524="Correctivo",10,0)))</f>
        <v>0</v>
      </c>
      <c r="AG524" s="99">
        <f>IF(AA524="Automatizado",25,IF(AA524="Manual",15,))</f>
        <v>0</v>
      </c>
      <c r="AH524" s="99">
        <f t="shared" ref="AH524:AH525" si="461">($T$15*((AF524+AG524))/100)</f>
        <v>0</v>
      </c>
      <c r="AI524" s="99">
        <f>AI523-AH524</f>
        <v>60</v>
      </c>
      <c r="AJ524" s="226"/>
      <c r="AK524" s="99">
        <f t="shared" si="446"/>
        <v>0</v>
      </c>
      <c r="AL524" s="99">
        <f t="shared" si="447"/>
        <v>0</v>
      </c>
      <c r="AM524" s="99">
        <f t="shared" ref="AM524:AM525" si="462">($V$15*((AK524+AL524))/100)</f>
        <v>0</v>
      </c>
      <c r="AN524" s="99">
        <f>AN523-AM524</f>
        <v>80</v>
      </c>
      <c r="AO524" s="217"/>
      <c r="AP524" s="217"/>
      <c r="AQ524" s="291"/>
      <c r="AR524" s="250"/>
      <c r="AS524" s="217"/>
      <c r="AT524" s="217"/>
      <c r="AU524" s="217"/>
      <c r="AV524" s="217"/>
    </row>
    <row r="525" spans="2:48" ht="135" customHeight="1" x14ac:dyDescent="0.35">
      <c r="B525" s="438"/>
      <c r="C525" s="244"/>
      <c r="D525" s="217"/>
      <c r="E525" s="217"/>
      <c r="F525" s="217"/>
      <c r="G525" s="232"/>
      <c r="H525" s="232"/>
      <c r="I525" s="232"/>
      <c r="J525" s="232"/>
      <c r="K525" s="232"/>
      <c r="L525" s="232"/>
      <c r="M525" s="293"/>
      <c r="N525" s="232"/>
      <c r="O525" s="217"/>
      <c r="P525" s="217"/>
      <c r="Q525" s="217"/>
      <c r="R525" s="217"/>
      <c r="S525" s="217"/>
      <c r="T525" s="217"/>
      <c r="U525" s="217"/>
      <c r="V525" s="217"/>
      <c r="W525" s="217"/>
      <c r="X525" s="227"/>
      <c r="Y525" s="99" t="str">
        <f t="shared" si="452"/>
        <v xml:space="preserve"> </v>
      </c>
      <c r="Z525" s="99"/>
      <c r="AA525" s="99"/>
      <c r="AB525" s="99"/>
      <c r="AC525" s="99"/>
      <c r="AD525" s="99"/>
      <c r="AE525" s="226"/>
      <c r="AF525" s="99">
        <f t="shared" si="460"/>
        <v>0</v>
      </c>
      <c r="AG525" s="99">
        <f t="shared" ref="AG525:AG534" si="463">IF(AA525="Automatizado",25,IF(AA525="Manual",15,))</f>
        <v>0</v>
      </c>
      <c r="AH525" s="99">
        <f t="shared" si="461"/>
        <v>0</v>
      </c>
      <c r="AI525" s="99">
        <f>AI524-AH525</f>
        <v>60</v>
      </c>
      <c r="AJ525" s="226"/>
      <c r="AK525" s="99">
        <f t="shared" si="446"/>
        <v>0</v>
      </c>
      <c r="AL525" s="99">
        <f t="shared" si="447"/>
        <v>0</v>
      </c>
      <c r="AM525" s="99">
        <f t="shared" si="462"/>
        <v>0</v>
      </c>
      <c r="AN525" s="99">
        <f>AN524-AM525</f>
        <v>80</v>
      </c>
      <c r="AO525" s="217"/>
      <c r="AP525" s="217"/>
      <c r="AQ525" s="292"/>
      <c r="AR525" s="251"/>
      <c r="AS525" s="217"/>
      <c r="AT525" s="217"/>
      <c r="AU525" s="217"/>
      <c r="AV525" s="217"/>
    </row>
    <row r="526" spans="2:48" ht="135" customHeight="1" x14ac:dyDescent="0.35">
      <c r="B526" s="438">
        <v>218</v>
      </c>
      <c r="C526" s="244" t="s">
        <v>1961</v>
      </c>
      <c r="D526" s="217" t="s">
        <v>1746</v>
      </c>
      <c r="E526" s="217" t="s">
        <v>1982</v>
      </c>
      <c r="F526" s="217" t="s">
        <v>109</v>
      </c>
      <c r="G526" s="217" t="s">
        <v>1983</v>
      </c>
      <c r="H526" s="217" t="s">
        <v>1984</v>
      </c>
      <c r="I526" s="232"/>
      <c r="J526" s="232"/>
      <c r="K526" s="232"/>
      <c r="L526" s="232"/>
      <c r="M526" s="293" t="str">
        <f>IF(G526&lt;&gt;"",CONCATENATE(F526," ",G526,"",H526),CONCATENATE(I526," ",J526," ",K526," ",L526))</f>
        <v>Posibilidad de pérdida reputacional ante las victimas por no tramitar solicitud de apoyo para transporte, traslado de enceres y recursos de sostenibilidad a los procesos de retornos y reubicaciones familiaresdebido a la falta de información a nivel externo en conceptos de seguridad actualizados y/o a nivel interno de recursos financieros, de personal, administrativos, misionales o de procedimiento.</v>
      </c>
      <c r="N526" s="232" t="s">
        <v>64</v>
      </c>
      <c r="O526" s="217" t="s">
        <v>532</v>
      </c>
      <c r="P526" s="217" t="s">
        <v>65</v>
      </c>
      <c r="Q526" s="217" t="s">
        <v>66</v>
      </c>
      <c r="R526" s="217" t="s">
        <v>1985</v>
      </c>
      <c r="S526" s="217"/>
      <c r="T526" s="217">
        <f t="shared" ref="T526" si="464">IF(S526="Muy alta",100,IF(S526="Alta",80,IF(S526="Media",60,IF(S526="Baja",40,IF(S526="Muy baja",20,IF(S526="Casi Seguro",100,IF(S526="Probable",80,IF(S526="Posible",60,IF(S526="Improbable",40,IF(S526="Rara vez",20,0))))))))))</f>
        <v>0</v>
      </c>
      <c r="U526" s="217" t="s">
        <v>69</v>
      </c>
      <c r="V526" s="217">
        <f t="shared" ref="V526" si="465">IF(U526="Catastrófico",100,IF(U526="Mayor",80,IF(U526="Moderado",60,IF(U526="Menor",40,IF(U526="Leve",20,0)))))</f>
        <v>80</v>
      </c>
      <c r="W526" s="217" t="s">
        <v>77</v>
      </c>
      <c r="X526" s="252" t="s">
        <v>1986</v>
      </c>
      <c r="Y526" s="99" t="str">
        <f t="shared" si="452"/>
        <v>Probabilidad</v>
      </c>
      <c r="Z526" s="99" t="s">
        <v>72</v>
      </c>
      <c r="AA526" s="99" t="s">
        <v>73</v>
      </c>
      <c r="AB526" s="99" t="s">
        <v>158</v>
      </c>
      <c r="AC526" s="99" t="s">
        <v>75</v>
      </c>
      <c r="AD526" s="99" t="s">
        <v>76</v>
      </c>
      <c r="AE526" s="226">
        <f>AI528</f>
        <v>-16</v>
      </c>
      <c r="AF526" s="99">
        <f t="shared" si="460"/>
        <v>25</v>
      </c>
      <c r="AG526" s="99">
        <f t="shared" si="463"/>
        <v>15</v>
      </c>
      <c r="AH526" s="99">
        <f>($T$18*((AF526+AG526))/100)</f>
        <v>16</v>
      </c>
      <c r="AI526" s="99">
        <f>T526-AH526</f>
        <v>-16</v>
      </c>
      <c r="AJ526" s="226">
        <f>AN528</f>
        <v>64</v>
      </c>
      <c r="AK526" s="99">
        <f t="shared" si="446"/>
        <v>25</v>
      </c>
      <c r="AL526" s="99">
        <f t="shared" si="447"/>
        <v>15</v>
      </c>
      <c r="AM526" s="99">
        <f>($V$18*((AK526+AL526))/100)</f>
        <v>16</v>
      </c>
      <c r="AN526" s="99">
        <f>V526-AM526</f>
        <v>64</v>
      </c>
      <c r="AO526" s="217" t="s">
        <v>77</v>
      </c>
      <c r="AP526" s="244" t="s">
        <v>78</v>
      </c>
      <c r="AQ526" s="225" t="s">
        <v>154</v>
      </c>
      <c r="AR526" s="252" t="s">
        <v>1987</v>
      </c>
      <c r="AS526" s="270">
        <v>46357</v>
      </c>
      <c r="AT526" s="270">
        <v>46387</v>
      </c>
      <c r="AU526" s="217" t="s">
        <v>81</v>
      </c>
      <c r="AV526" s="217" t="s">
        <v>1988</v>
      </c>
    </row>
    <row r="527" spans="2:48" ht="135" customHeight="1" x14ac:dyDescent="0.35">
      <c r="B527" s="438"/>
      <c r="C527" s="244"/>
      <c r="D527" s="217"/>
      <c r="E527" s="217"/>
      <c r="F527" s="217"/>
      <c r="G527" s="217"/>
      <c r="H527" s="217"/>
      <c r="I527" s="232"/>
      <c r="J527" s="232"/>
      <c r="K527" s="232"/>
      <c r="L527" s="232"/>
      <c r="M527" s="293"/>
      <c r="N527" s="232"/>
      <c r="O527" s="217"/>
      <c r="P527" s="217"/>
      <c r="Q527" s="217"/>
      <c r="R527" s="217"/>
      <c r="S527" s="217"/>
      <c r="T527" s="217"/>
      <c r="U527" s="217"/>
      <c r="V527" s="217"/>
      <c r="W527" s="217"/>
      <c r="X527" s="253"/>
      <c r="Y527" s="99"/>
      <c r="Z527" s="99"/>
      <c r="AA527" s="99"/>
      <c r="AB527" s="99"/>
      <c r="AC527" s="99"/>
      <c r="AD527" s="99"/>
      <c r="AE527" s="226"/>
      <c r="AF527" s="99">
        <f t="shared" si="460"/>
        <v>0</v>
      </c>
      <c r="AG527" s="99">
        <f t="shared" si="463"/>
        <v>0</v>
      </c>
      <c r="AH527" s="99">
        <f t="shared" ref="AH527:AH528" si="466">($T$18*((AF527+AG527))/100)</f>
        <v>0</v>
      </c>
      <c r="AI527" s="99">
        <f>AI526-AH527</f>
        <v>-16</v>
      </c>
      <c r="AJ527" s="226"/>
      <c r="AK527" s="99">
        <f t="shared" si="446"/>
        <v>0</v>
      </c>
      <c r="AL527" s="99">
        <f t="shared" si="447"/>
        <v>0</v>
      </c>
      <c r="AM527" s="99">
        <f t="shared" ref="AM527:AM528" si="467">($V$18*((AK527+AL527))/100)</f>
        <v>0</v>
      </c>
      <c r="AN527" s="99">
        <f>AN526-AM527</f>
        <v>64</v>
      </c>
      <c r="AO527" s="217"/>
      <c r="AP527" s="244"/>
      <c r="AQ527" s="225"/>
      <c r="AR527" s="253"/>
      <c r="AS527" s="217"/>
      <c r="AT527" s="217"/>
      <c r="AU527" s="217"/>
      <c r="AV527" s="217"/>
    </row>
    <row r="528" spans="2:48" ht="135" customHeight="1" x14ac:dyDescent="0.35">
      <c r="B528" s="438"/>
      <c r="C528" s="244"/>
      <c r="D528" s="217"/>
      <c r="E528" s="217"/>
      <c r="F528" s="217"/>
      <c r="G528" s="217"/>
      <c r="H528" s="217"/>
      <c r="I528" s="232"/>
      <c r="J528" s="232"/>
      <c r="K528" s="232"/>
      <c r="L528" s="232"/>
      <c r="M528" s="293"/>
      <c r="N528" s="232"/>
      <c r="O528" s="217"/>
      <c r="P528" s="217"/>
      <c r="Q528" s="217"/>
      <c r="R528" s="217"/>
      <c r="S528" s="217"/>
      <c r="T528" s="217"/>
      <c r="U528" s="217"/>
      <c r="V528" s="217"/>
      <c r="W528" s="217"/>
      <c r="X528" s="254"/>
      <c r="Y528" s="99"/>
      <c r="Z528" s="99"/>
      <c r="AA528" s="99"/>
      <c r="AB528" s="99"/>
      <c r="AC528" s="99"/>
      <c r="AD528" s="99"/>
      <c r="AE528" s="226"/>
      <c r="AF528" s="99">
        <f t="shared" si="460"/>
        <v>0</v>
      </c>
      <c r="AG528" s="99">
        <f t="shared" si="463"/>
        <v>0</v>
      </c>
      <c r="AH528" s="99">
        <f t="shared" si="466"/>
        <v>0</v>
      </c>
      <c r="AI528" s="99">
        <f>AI527-AH528</f>
        <v>-16</v>
      </c>
      <c r="AJ528" s="226"/>
      <c r="AK528" s="99">
        <f t="shared" si="446"/>
        <v>0</v>
      </c>
      <c r="AL528" s="99">
        <f t="shared" si="447"/>
        <v>0</v>
      </c>
      <c r="AM528" s="99">
        <f t="shared" si="467"/>
        <v>0</v>
      </c>
      <c r="AN528" s="99">
        <f>AN527-AM528</f>
        <v>64</v>
      </c>
      <c r="AO528" s="217"/>
      <c r="AP528" s="244"/>
      <c r="AQ528" s="225"/>
      <c r="AR528" s="254"/>
      <c r="AS528" s="217"/>
      <c r="AT528" s="217"/>
      <c r="AU528" s="217"/>
      <c r="AV528" s="217"/>
    </row>
    <row r="529" spans="2:48" ht="135" customHeight="1" x14ac:dyDescent="0.35">
      <c r="B529" s="438">
        <v>219</v>
      </c>
      <c r="C529" s="244" t="s">
        <v>1961</v>
      </c>
      <c r="D529" s="217" t="s">
        <v>1348</v>
      </c>
      <c r="E529" s="217" t="s">
        <v>1989</v>
      </c>
      <c r="F529" s="217" t="s">
        <v>109</v>
      </c>
      <c r="G529" s="232" t="s">
        <v>1990</v>
      </c>
      <c r="H529" s="217" t="s">
        <v>1991</v>
      </c>
      <c r="I529" s="232"/>
      <c r="J529" s="232"/>
      <c r="K529" s="232"/>
      <c r="L529" s="232"/>
      <c r="M529" s="293" t="str">
        <f>IF(G529&lt;&gt;"",CONCATENATE(F529," ",G529,"",H529),CONCATENATE(I529," ",J529," ",K529," ",L529))</f>
        <v>Posibilidad de pérdida reputacional ante las victimas y entidades del orden nacional y territorial, debido al  incumplimiento de las metas o programaciones definidas en el plan de accióndebido a la falta de recursos, orientaciones o lineamientos misionales u operativos  para el cumplimiento de objetivos estratégicos.</v>
      </c>
      <c r="N529" s="232" t="s">
        <v>64</v>
      </c>
      <c r="O529" s="232" t="s">
        <v>532</v>
      </c>
      <c r="P529" s="217" t="s">
        <v>65</v>
      </c>
      <c r="Q529" s="217" t="s">
        <v>66</v>
      </c>
      <c r="R529" s="217" t="s">
        <v>1980</v>
      </c>
      <c r="S529" s="217"/>
      <c r="T529" s="217">
        <f t="shared" ref="T529" si="468">IF(S529="Muy alta",100,IF(S529="Alta",80,IF(S529="Media",60,IF(S529="Baja",40,IF(S529="Muy baja",20,IF(S529="Casi Seguro",100,IF(S529="Probable",80,IF(S529="Posible",60,IF(S529="Improbable",40,IF(S529="Rara vez",20,0))))))))))</f>
        <v>0</v>
      </c>
      <c r="U529" s="217" t="s">
        <v>69</v>
      </c>
      <c r="V529" s="217">
        <f t="shared" ref="V529" si="469">IF(U529="Catastrófico",100,IF(U529="Mayor",80,IF(U529="Moderado",60,IF(U529="Menor",40,IF(U529="Leve",20,0)))))</f>
        <v>80</v>
      </c>
      <c r="W529" s="217" t="s">
        <v>70</v>
      </c>
      <c r="X529" s="227" t="s">
        <v>1992</v>
      </c>
      <c r="Y529" s="99" t="str">
        <f t="shared" ref="Y529" si="470">IF(OR(Z529="Preventivo",Z529="Detectivo"),"Probabilidad",IF(Z529="Correctivo","Impacto"," "))</f>
        <v>Probabilidad</v>
      </c>
      <c r="Z529" s="99" t="s">
        <v>72</v>
      </c>
      <c r="AA529" s="99" t="s">
        <v>73</v>
      </c>
      <c r="AB529" s="99" t="s">
        <v>74</v>
      </c>
      <c r="AC529" s="99" t="s">
        <v>75</v>
      </c>
      <c r="AD529" s="99" t="s">
        <v>76</v>
      </c>
      <c r="AE529" s="226">
        <f>AI531</f>
        <v>-16</v>
      </c>
      <c r="AF529" s="99">
        <f t="shared" si="460"/>
        <v>25</v>
      </c>
      <c r="AG529" s="99">
        <f t="shared" si="463"/>
        <v>15</v>
      </c>
      <c r="AH529" s="99">
        <f>($T$21*((AF529+AG529))/100)</f>
        <v>16</v>
      </c>
      <c r="AI529" s="99">
        <f>T529-AH529</f>
        <v>-16</v>
      </c>
      <c r="AJ529" s="226">
        <f>AN531</f>
        <v>56</v>
      </c>
      <c r="AK529" s="99">
        <f t="shared" si="446"/>
        <v>25</v>
      </c>
      <c r="AL529" s="99">
        <f t="shared" si="447"/>
        <v>15</v>
      </c>
      <c r="AM529" s="99">
        <f>($V$21*((AK529+AL529))/100)</f>
        <v>24</v>
      </c>
      <c r="AN529" s="99">
        <f>V529-AM529</f>
        <v>56</v>
      </c>
      <c r="AO529" s="217" t="s">
        <v>163</v>
      </c>
      <c r="AP529" s="217" t="s">
        <v>166</v>
      </c>
      <c r="AQ529" s="290" t="s">
        <v>167</v>
      </c>
      <c r="AR529" s="249" t="s">
        <v>168</v>
      </c>
      <c r="AS529" s="270"/>
      <c r="AT529" s="270"/>
      <c r="AU529" s="217"/>
      <c r="AV529" s="217"/>
    </row>
    <row r="530" spans="2:48" ht="135" customHeight="1" x14ac:dyDescent="0.35">
      <c r="B530" s="438"/>
      <c r="C530" s="244"/>
      <c r="D530" s="217"/>
      <c r="E530" s="217"/>
      <c r="F530" s="217"/>
      <c r="G530" s="232"/>
      <c r="H530" s="217"/>
      <c r="I530" s="232"/>
      <c r="J530" s="232"/>
      <c r="K530" s="232"/>
      <c r="L530" s="232"/>
      <c r="M530" s="293"/>
      <c r="N530" s="232"/>
      <c r="O530" s="232"/>
      <c r="P530" s="217"/>
      <c r="Q530" s="217"/>
      <c r="R530" s="217"/>
      <c r="S530" s="217"/>
      <c r="T530" s="217"/>
      <c r="U530" s="217"/>
      <c r="V530" s="217"/>
      <c r="W530" s="217"/>
      <c r="X530" s="227"/>
      <c r="Y530" s="99"/>
      <c r="Z530" s="99"/>
      <c r="AA530" s="99"/>
      <c r="AB530" s="99"/>
      <c r="AC530" s="99"/>
      <c r="AD530" s="99"/>
      <c r="AE530" s="226"/>
      <c r="AF530" s="99">
        <f t="shared" si="460"/>
        <v>0</v>
      </c>
      <c r="AG530" s="99">
        <f t="shared" si="463"/>
        <v>0</v>
      </c>
      <c r="AH530" s="99">
        <f t="shared" ref="AH530:AH531" si="471">($T$21*((AF530+AG530))/100)</f>
        <v>0</v>
      </c>
      <c r="AI530" s="99">
        <f>AI529-AH530</f>
        <v>-16</v>
      </c>
      <c r="AJ530" s="226"/>
      <c r="AK530" s="99">
        <f t="shared" si="446"/>
        <v>0</v>
      </c>
      <c r="AL530" s="99">
        <f t="shared" si="447"/>
        <v>0</v>
      </c>
      <c r="AM530" s="99">
        <f t="shared" ref="AM530:AM531" si="472">($V$21*((AK530+AL530))/100)</f>
        <v>0</v>
      </c>
      <c r="AN530" s="99">
        <f>AN529-AM530</f>
        <v>56</v>
      </c>
      <c r="AO530" s="217"/>
      <c r="AP530" s="217"/>
      <c r="AQ530" s="291"/>
      <c r="AR530" s="250"/>
      <c r="AS530" s="217"/>
      <c r="AT530" s="217"/>
      <c r="AU530" s="217"/>
      <c r="AV530" s="217"/>
    </row>
    <row r="531" spans="2:48" ht="135" customHeight="1" x14ac:dyDescent="0.35">
      <c r="B531" s="438"/>
      <c r="C531" s="244"/>
      <c r="D531" s="217"/>
      <c r="E531" s="217"/>
      <c r="F531" s="217"/>
      <c r="G531" s="232"/>
      <c r="H531" s="217"/>
      <c r="I531" s="232"/>
      <c r="J531" s="232"/>
      <c r="K531" s="232"/>
      <c r="L531" s="232"/>
      <c r="M531" s="293"/>
      <c r="N531" s="232"/>
      <c r="O531" s="232"/>
      <c r="P531" s="217"/>
      <c r="Q531" s="217"/>
      <c r="R531" s="217"/>
      <c r="S531" s="217"/>
      <c r="T531" s="217"/>
      <c r="U531" s="217"/>
      <c r="V531" s="217"/>
      <c r="W531" s="217"/>
      <c r="X531" s="227"/>
      <c r="Y531" s="99"/>
      <c r="Z531" s="99"/>
      <c r="AA531" s="99"/>
      <c r="AB531" s="99"/>
      <c r="AC531" s="99"/>
      <c r="AD531" s="99"/>
      <c r="AE531" s="226"/>
      <c r="AF531" s="99">
        <f t="shared" si="460"/>
        <v>0</v>
      </c>
      <c r="AG531" s="99">
        <f t="shared" si="463"/>
        <v>0</v>
      </c>
      <c r="AH531" s="99">
        <f t="shared" si="471"/>
        <v>0</v>
      </c>
      <c r="AI531" s="99">
        <f>AI530-AH531</f>
        <v>-16</v>
      </c>
      <c r="AJ531" s="226"/>
      <c r="AK531" s="99">
        <f t="shared" si="446"/>
        <v>0</v>
      </c>
      <c r="AL531" s="99">
        <f t="shared" si="447"/>
        <v>0</v>
      </c>
      <c r="AM531" s="99">
        <f t="shared" si="472"/>
        <v>0</v>
      </c>
      <c r="AN531" s="99">
        <f>AN530-AM531</f>
        <v>56</v>
      </c>
      <c r="AO531" s="217"/>
      <c r="AP531" s="217"/>
      <c r="AQ531" s="292"/>
      <c r="AR531" s="251"/>
      <c r="AS531" s="217"/>
      <c r="AT531" s="217"/>
      <c r="AU531" s="217"/>
      <c r="AV531" s="217"/>
    </row>
    <row r="532" spans="2:48" ht="135" customHeight="1" x14ac:dyDescent="0.35">
      <c r="B532" s="438">
        <v>220</v>
      </c>
      <c r="C532" s="244" t="s">
        <v>1961</v>
      </c>
      <c r="D532" s="217" t="s">
        <v>1993</v>
      </c>
      <c r="E532" s="217" t="s">
        <v>1994</v>
      </c>
      <c r="F532" s="217"/>
      <c r="G532" s="217"/>
      <c r="H532" s="217"/>
      <c r="I532" s="232" t="s">
        <v>1995</v>
      </c>
      <c r="J532" s="232" t="s">
        <v>1996</v>
      </c>
      <c r="K532" s="232" t="s">
        <v>1997</v>
      </c>
      <c r="L532" s="232" t="s">
        <v>1998</v>
      </c>
      <c r="M532" s="293" t="str">
        <f>IF(G532&lt;&gt;"",CONCATENATE(F532," ",G532,"",H532),CONCATENATE(I532," ",J532," ",K532," ",L532))</f>
        <v>Uso indebido de información de las victimas   por parte funcionarios o contratistas relacionada con tramites de la Unidad   con el objetivo de obtener un beneficio particular o de beneficiar a un tercero</v>
      </c>
      <c r="N532" s="232" t="s">
        <v>89</v>
      </c>
      <c r="O532" s="232" t="s">
        <v>532</v>
      </c>
      <c r="P532" s="217" t="s">
        <v>90</v>
      </c>
      <c r="Q532" s="217" t="s">
        <v>91</v>
      </c>
      <c r="R532" s="217" t="s">
        <v>1980</v>
      </c>
      <c r="S532" s="217"/>
      <c r="T532" s="217">
        <f t="shared" ref="T532" si="473">IF(S532="Muy alta",100,IF(S532="Alta",80,IF(S532="Media",60,IF(S532="Baja",40,IF(S532="Muy baja",20,IF(S532="Casi Seguro",100,IF(S532="Probable",80,IF(S532="Posible",60,IF(S532="Improbable",40,IF(S532="Rara vez",20,0))))))))))</f>
        <v>0</v>
      </c>
      <c r="U532" s="217" t="s">
        <v>114</v>
      </c>
      <c r="V532" s="217">
        <f t="shared" ref="V532" si="474">IF(U532="Catastrófico",100,IF(U532="Mayor",80,IF(U532="Moderado",60,IF(U532="Menor",40,IF(U532="Leve",20,0)))))</f>
        <v>40</v>
      </c>
      <c r="W532" s="217" t="s">
        <v>77</v>
      </c>
      <c r="X532" s="227" t="s">
        <v>1999</v>
      </c>
      <c r="Y532" s="99" t="str">
        <f t="shared" ref="Y532" si="475">IF(OR(Z532="Preventivo",Z532="Detectivo"),"Probabilidad",IF(Z532="Correctivo","Impacto"," "))</f>
        <v>Probabilidad</v>
      </c>
      <c r="Z532" s="99" t="s">
        <v>72</v>
      </c>
      <c r="AA532" s="99" t="s">
        <v>73</v>
      </c>
      <c r="AB532" s="99" t="s">
        <v>158</v>
      </c>
      <c r="AC532" s="99" t="s">
        <v>75</v>
      </c>
      <c r="AD532" s="99" t="s">
        <v>76</v>
      </c>
      <c r="AE532" s="226">
        <f>AI534</f>
        <v>-16</v>
      </c>
      <c r="AF532" s="99">
        <f t="shared" si="460"/>
        <v>25</v>
      </c>
      <c r="AG532" s="99">
        <f t="shared" si="463"/>
        <v>15</v>
      </c>
      <c r="AH532" s="99">
        <f>($T$21*((AF532+AG532))/100)</f>
        <v>16</v>
      </c>
      <c r="AI532" s="99">
        <f>T532-AH532</f>
        <v>-16</v>
      </c>
      <c r="AJ532" s="226">
        <f>AN534</f>
        <v>16</v>
      </c>
      <c r="AK532" s="99">
        <f t="shared" si="446"/>
        <v>25</v>
      </c>
      <c r="AL532" s="99">
        <f t="shared" si="447"/>
        <v>15</v>
      </c>
      <c r="AM532" s="99">
        <f>($V$21*((AK532+AL532))/100)</f>
        <v>24</v>
      </c>
      <c r="AN532" s="99">
        <f>V532-AM532</f>
        <v>16</v>
      </c>
      <c r="AO532" s="217" t="s">
        <v>163</v>
      </c>
      <c r="AP532" s="217" t="s">
        <v>166</v>
      </c>
      <c r="AQ532" s="217" t="s">
        <v>2000</v>
      </c>
      <c r="AR532" s="252" t="s">
        <v>2001</v>
      </c>
      <c r="AS532" s="270">
        <v>46357</v>
      </c>
      <c r="AT532" s="270">
        <v>46387</v>
      </c>
      <c r="AU532" s="217" t="s">
        <v>81</v>
      </c>
      <c r="AV532" s="217" t="s">
        <v>2002</v>
      </c>
    </row>
    <row r="533" spans="2:48" ht="135" customHeight="1" x14ac:dyDescent="0.35">
      <c r="B533" s="438"/>
      <c r="C533" s="244"/>
      <c r="D533" s="217"/>
      <c r="E533" s="217"/>
      <c r="F533" s="217"/>
      <c r="G533" s="217"/>
      <c r="H533" s="217"/>
      <c r="I533" s="232"/>
      <c r="J533" s="232"/>
      <c r="K533" s="232"/>
      <c r="L533" s="232"/>
      <c r="M533" s="293"/>
      <c r="N533" s="232"/>
      <c r="O533" s="232"/>
      <c r="P533" s="217"/>
      <c r="Q533" s="217"/>
      <c r="R533" s="217"/>
      <c r="S533" s="217"/>
      <c r="T533" s="217"/>
      <c r="U533" s="217"/>
      <c r="V533" s="217"/>
      <c r="W533" s="217"/>
      <c r="X533" s="227"/>
      <c r="Y533" s="99"/>
      <c r="Z533" s="99"/>
      <c r="AA533" s="99"/>
      <c r="AB533" s="99"/>
      <c r="AC533" s="99"/>
      <c r="AD533" s="99"/>
      <c r="AE533" s="226"/>
      <c r="AF533" s="99">
        <f t="shared" si="460"/>
        <v>0</v>
      </c>
      <c r="AG533" s="99">
        <f t="shared" si="463"/>
        <v>0</v>
      </c>
      <c r="AH533" s="99">
        <f t="shared" ref="AH533:AH534" si="476">($T$21*((AF533+AG533))/100)</f>
        <v>0</v>
      </c>
      <c r="AI533" s="99">
        <f>AI532-AH533</f>
        <v>-16</v>
      </c>
      <c r="AJ533" s="226"/>
      <c r="AK533" s="99">
        <f t="shared" si="446"/>
        <v>0</v>
      </c>
      <c r="AL533" s="99">
        <f t="shared" si="447"/>
        <v>0</v>
      </c>
      <c r="AM533" s="99">
        <f t="shared" ref="AM533:AM534" si="477">($V$21*((AK533+AL533))/100)</f>
        <v>0</v>
      </c>
      <c r="AN533" s="99">
        <f>AN532-AM533</f>
        <v>16</v>
      </c>
      <c r="AO533" s="217"/>
      <c r="AP533" s="217"/>
      <c r="AQ533" s="217"/>
      <c r="AR533" s="253"/>
      <c r="AS533" s="217"/>
      <c r="AT533" s="217"/>
      <c r="AU533" s="217"/>
      <c r="AV533" s="217"/>
    </row>
    <row r="534" spans="2:48" ht="135" customHeight="1" x14ac:dyDescent="0.35">
      <c r="B534" s="438"/>
      <c r="C534" s="244"/>
      <c r="D534" s="217"/>
      <c r="E534" s="217"/>
      <c r="F534" s="217"/>
      <c r="G534" s="217"/>
      <c r="H534" s="217"/>
      <c r="I534" s="232"/>
      <c r="J534" s="232"/>
      <c r="K534" s="232"/>
      <c r="L534" s="232"/>
      <c r="M534" s="293"/>
      <c r="N534" s="232"/>
      <c r="O534" s="232"/>
      <c r="P534" s="217"/>
      <c r="Q534" s="217"/>
      <c r="R534" s="217"/>
      <c r="S534" s="217"/>
      <c r="T534" s="217"/>
      <c r="U534" s="217"/>
      <c r="V534" s="217"/>
      <c r="W534" s="217"/>
      <c r="X534" s="227"/>
      <c r="Y534" s="99"/>
      <c r="Z534" s="99"/>
      <c r="AA534" s="99"/>
      <c r="AB534" s="99"/>
      <c r="AC534" s="99"/>
      <c r="AD534" s="99"/>
      <c r="AE534" s="226"/>
      <c r="AF534" s="99">
        <f t="shared" si="460"/>
        <v>0</v>
      </c>
      <c r="AG534" s="99">
        <f t="shared" si="463"/>
        <v>0</v>
      </c>
      <c r="AH534" s="99">
        <f t="shared" si="476"/>
        <v>0</v>
      </c>
      <c r="AI534" s="99">
        <f>AI533-AH534</f>
        <v>-16</v>
      </c>
      <c r="AJ534" s="226"/>
      <c r="AK534" s="99">
        <f t="shared" si="446"/>
        <v>0</v>
      </c>
      <c r="AL534" s="99">
        <f t="shared" si="447"/>
        <v>0</v>
      </c>
      <c r="AM534" s="99">
        <f t="shared" si="477"/>
        <v>0</v>
      </c>
      <c r="AN534" s="99">
        <f>AN533-AM534</f>
        <v>16</v>
      </c>
      <c r="AO534" s="217"/>
      <c r="AP534" s="217"/>
      <c r="AQ534" s="217"/>
      <c r="AR534" s="254"/>
      <c r="AS534" s="217"/>
      <c r="AT534" s="217"/>
      <c r="AU534" s="217"/>
      <c r="AV534" s="217"/>
    </row>
    <row r="535" spans="2:48" ht="206.25" customHeight="1" x14ac:dyDescent="0.35">
      <c r="B535" s="438">
        <v>221</v>
      </c>
      <c r="C535" s="244" t="s">
        <v>2003</v>
      </c>
      <c r="D535" s="244" t="s">
        <v>1487</v>
      </c>
      <c r="E535" s="244" t="s">
        <v>1747</v>
      </c>
      <c r="F535" s="244" t="s">
        <v>109</v>
      </c>
      <c r="G535" s="244" t="s">
        <v>2004</v>
      </c>
      <c r="H535" s="244" t="s">
        <v>2005</v>
      </c>
      <c r="I535" s="219" t="s">
        <v>298</v>
      </c>
      <c r="J535" s="219" t="s">
        <v>298</v>
      </c>
      <c r="K535" s="219" t="s">
        <v>298</v>
      </c>
      <c r="L535" s="219" t="s">
        <v>298</v>
      </c>
      <c r="M535" s="232" t="s">
        <v>2006</v>
      </c>
      <c r="N535" s="244" t="s">
        <v>64</v>
      </c>
      <c r="O535" s="244" t="s">
        <v>237</v>
      </c>
      <c r="P535" s="244" t="s">
        <v>65</v>
      </c>
      <c r="Q535" s="244" t="s">
        <v>66</v>
      </c>
      <c r="R535" s="244">
        <v>26</v>
      </c>
      <c r="S535" s="244" t="s">
        <v>113</v>
      </c>
      <c r="T535" s="244">
        <v>40</v>
      </c>
      <c r="U535" s="244" t="s">
        <v>114</v>
      </c>
      <c r="V535" s="244">
        <v>40</v>
      </c>
      <c r="W535" s="217" t="s">
        <v>77</v>
      </c>
      <c r="X535" s="112" t="s">
        <v>2007</v>
      </c>
      <c r="Y535" s="111" t="s">
        <v>185</v>
      </c>
      <c r="Z535" s="111" t="s">
        <v>72</v>
      </c>
      <c r="AA535" s="111" t="s">
        <v>73</v>
      </c>
      <c r="AB535" s="111" t="s">
        <v>158</v>
      </c>
      <c r="AC535" s="111" t="s">
        <v>75</v>
      </c>
      <c r="AD535" s="111" t="s">
        <v>76</v>
      </c>
      <c r="AE535" s="244">
        <v>24</v>
      </c>
      <c r="AF535" s="111">
        <v>25</v>
      </c>
      <c r="AG535" s="111">
        <v>15</v>
      </c>
      <c r="AH535" s="111">
        <v>16</v>
      </c>
      <c r="AI535" s="111">
        <v>24</v>
      </c>
      <c r="AJ535" s="244">
        <v>30</v>
      </c>
      <c r="AK535" s="111">
        <v>0</v>
      </c>
      <c r="AL535" s="111">
        <v>0</v>
      </c>
      <c r="AM535" s="111">
        <v>0</v>
      </c>
      <c r="AN535" s="111">
        <v>40</v>
      </c>
      <c r="AO535" s="217" t="s">
        <v>163</v>
      </c>
      <c r="AP535" s="244" t="s">
        <v>166</v>
      </c>
      <c r="AQ535" s="244" t="s">
        <v>2008</v>
      </c>
      <c r="AR535" s="247" t="s">
        <v>168</v>
      </c>
      <c r="AS535" s="219" t="s">
        <v>298</v>
      </c>
      <c r="AT535" s="219" t="s">
        <v>298</v>
      </c>
      <c r="AU535" s="244" t="s">
        <v>298</v>
      </c>
      <c r="AV535" s="244" t="s">
        <v>298</v>
      </c>
    </row>
    <row r="536" spans="2:48" ht="225" customHeight="1" x14ac:dyDescent="0.35">
      <c r="B536" s="438"/>
      <c r="C536" s="244"/>
      <c r="D536" s="244"/>
      <c r="E536" s="244"/>
      <c r="F536" s="244"/>
      <c r="G536" s="244"/>
      <c r="H536" s="244"/>
      <c r="I536" s="221"/>
      <c r="J536" s="221"/>
      <c r="K536" s="221"/>
      <c r="L536" s="221"/>
      <c r="M536" s="232"/>
      <c r="N536" s="244"/>
      <c r="O536" s="244"/>
      <c r="P536" s="244"/>
      <c r="Q536" s="244"/>
      <c r="R536" s="244"/>
      <c r="S536" s="244"/>
      <c r="T536" s="244"/>
      <c r="U536" s="244"/>
      <c r="V536" s="244"/>
      <c r="W536" s="217"/>
      <c r="X536" s="112" t="s">
        <v>2009</v>
      </c>
      <c r="Y536" s="111" t="s">
        <v>44</v>
      </c>
      <c r="Z536" s="111" t="s">
        <v>84</v>
      </c>
      <c r="AA536" s="111" t="s">
        <v>73</v>
      </c>
      <c r="AB536" s="111" t="s">
        <v>158</v>
      </c>
      <c r="AC536" s="111" t="s">
        <v>75</v>
      </c>
      <c r="AD536" s="111" t="s">
        <v>76</v>
      </c>
      <c r="AE536" s="244"/>
      <c r="AF536" s="111">
        <v>0</v>
      </c>
      <c r="AG536" s="111">
        <v>0</v>
      </c>
      <c r="AH536" s="111">
        <v>0</v>
      </c>
      <c r="AI536" s="111">
        <v>24</v>
      </c>
      <c r="AJ536" s="244"/>
      <c r="AK536" s="111">
        <v>10</v>
      </c>
      <c r="AL536" s="111">
        <v>15</v>
      </c>
      <c r="AM536" s="111">
        <v>10</v>
      </c>
      <c r="AN536" s="111">
        <v>30</v>
      </c>
      <c r="AO536" s="217"/>
      <c r="AP536" s="244"/>
      <c r="AQ536" s="244"/>
      <c r="AR536" s="247"/>
      <c r="AS536" s="221"/>
      <c r="AT536" s="221"/>
      <c r="AU536" s="244"/>
      <c r="AV536" s="244"/>
    </row>
    <row r="537" spans="2:48" ht="135" customHeight="1" x14ac:dyDescent="0.35">
      <c r="B537" s="438">
        <v>222</v>
      </c>
      <c r="C537" s="244" t="s">
        <v>2003</v>
      </c>
      <c r="D537" s="244" t="s">
        <v>1487</v>
      </c>
      <c r="E537" s="244" t="s">
        <v>1512</v>
      </c>
      <c r="F537" s="244" t="s">
        <v>298</v>
      </c>
      <c r="G537" s="244" t="s">
        <v>298</v>
      </c>
      <c r="H537" s="244" t="s">
        <v>298</v>
      </c>
      <c r="I537" s="244" t="s">
        <v>2010</v>
      </c>
      <c r="J537" s="244" t="s">
        <v>2011</v>
      </c>
      <c r="K537" s="244" t="s">
        <v>1179</v>
      </c>
      <c r="L537" s="244" t="s">
        <v>2012</v>
      </c>
      <c r="M537" s="244" t="s">
        <v>2013</v>
      </c>
      <c r="N537" s="244" t="s">
        <v>89</v>
      </c>
      <c r="O537" s="244" t="s">
        <v>237</v>
      </c>
      <c r="P537" s="244" t="s">
        <v>90</v>
      </c>
      <c r="Q537" s="244" t="s">
        <v>91</v>
      </c>
      <c r="R537" s="244">
        <v>78</v>
      </c>
      <c r="S537" s="244" t="s">
        <v>133</v>
      </c>
      <c r="T537" s="244">
        <v>40</v>
      </c>
      <c r="U537" s="244" t="s">
        <v>69</v>
      </c>
      <c r="V537" s="244">
        <v>80</v>
      </c>
      <c r="W537" s="217" t="s">
        <v>70</v>
      </c>
      <c r="X537" s="112" t="s">
        <v>2014</v>
      </c>
      <c r="Y537" s="111" t="s">
        <v>185</v>
      </c>
      <c r="Z537" s="111" t="s">
        <v>72</v>
      </c>
      <c r="AA537" s="111" t="s">
        <v>73</v>
      </c>
      <c r="AB537" s="111" t="s">
        <v>158</v>
      </c>
      <c r="AC537" s="111" t="s">
        <v>75</v>
      </c>
      <c r="AD537" s="111" t="s">
        <v>76</v>
      </c>
      <c r="AE537" s="244">
        <v>14.4</v>
      </c>
      <c r="AF537" s="111">
        <v>25</v>
      </c>
      <c r="AG537" s="111">
        <v>15</v>
      </c>
      <c r="AH537" s="111">
        <v>16</v>
      </c>
      <c r="AI537" s="111">
        <v>24</v>
      </c>
      <c r="AJ537" s="244">
        <v>60</v>
      </c>
      <c r="AK537" s="111">
        <v>0</v>
      </c>
      <c r="AL537" s="111">
        <v>0</v>
      </c>
      <c r="AM537" s="111">
        <v>0</v>
      </c>
      <c r="AN537" s="111">
        <v>80</v>
      </c>
      <c r="AO537" s="217" t="s">
        <v>77</v>
      </c>
      <c r="AP537" s="244" t="s">
        <v>78</v>
      </c>
      <c r="AQ537" s="244" t="s">
        <v>2015</v>
      </c>
      <c r="AR537" s="247" t="s">
        <v>2016</v>
      </c>
      <c r="AS537" s="269">
        <v>46023</v>
      </c>
      <c r="AT537" s="269">
        <v>46387</v>
      </c>
      <c r="AU537" s="244" t="s">
        <v>187</v>
      </c>
      <c r="AV537" s="244" t="s">
        <v>2017</v>
      </c>
    </row>
    <row r="538" spans="2:48" ht="135" customHeight="1" x14ac:dyDescent="0.35">
      <c r="B538" s="438"/>
      <c r="C538" s="244"/>
      <c r="D538" s="244"/>
      <c r="E538" s="244"/>
      <c r="F538" s="244"/>
      <c r="G538" s="244"/>
      <c r="H538" s="244"/>
      <c r="I538" s="244"/>
      <c r="J538" s="244"/>
      <c r="K538" s="244"/>
      <c r="L538" s="244"/>
      <c r="M538" s="244"/>
      <c r="N538" s="244"/>
      <c r="O538" s="244"/>
      <c r="P538" s="244"/>
      <c r="Q538" s="244"/>
      <c r="R538" s="244"/>
      <c r="S538" s="244"/>
      <c r="T538" s="244"/>
      <c r="U538" s="244"/>
      <c r="V538" s="244"/>
      <c r="W538" s="217"/>
      <c r="X538" s="112" t="s">
        <v>2018</v>
      </c>
      <c r="Y538" s="111" t="s">
        <v>185</v>
      </c>
      <c r="Z538" s="111" t="s">
        <v>72</v>
      </c>
      <c r="AA538" s="111" t="s">
        <v>73</v>
      </c>
      <c r="AB538" s="111" t="s">
        <v>158</v>
      </c>
      <c r="AC538" s="111" t="s">
        <v>75</v>
      </c>
      <c r="AD538" s="111" t="s">
        <v>76</v>
      </c>
      <c r="AE538" s="244"/>
      <c r="AF538" s="111">
        <v>25</v>
      </c>
      <c r="AG538" s="111">
        <v>15</v>
      </c>
      <c r="AH538" s="111">
        <v>9.6</v>
      </c>
      <c r="AI538" s="111">
        <v>14.4</v>
      </c>
      <c r="AJ538" s="244"/>
      <c r="AK538" s="111">
        <v>0</v>
      </c>
      <c r="AL538" s="111">
        <v>0</v>
      </c>
      <c r="AM538" s="111">
        <v>0</v>
      </c>
      <c r="AN538" s="111">
        <v>80</v>
      </c>
      <c r="AO538" s="217"/>
      <c r="AP538" s="244"/>
      <c r="AQ538" s="244"/>
      <c r="AR538" s="247"/>
      <c r="AS538" s="269"/>
      <c r="AT538" s="269"/>
      <c r="AU538" s="244"/>
      <c r="AV538" s="244"/>
    </row>
    <row r="539" spans="2:48" ht="195" customHeight="1" x14ac:dyDescent="0.35">
      <c r="B539" s="438"/>
      <c r="C539" s="244"/>
      <c r="D539" s="244"/>
      <c r="E539" s="244"/>
      <c r="F539" s="244"/>
      <c r="G539" s="244"/>
      <c r="H539" s="244"/>
      <c r="I539" s="244"/>
      <c r="J539" s="244"/>
      <c r="K539" s="244"/>
      <c r="L539" s="244"/>
      <c r="M539" s="244"/>
      <c r="N539" s="244"/>
      <c r="O539" s="244"/>
      <c r="P539" s="244"/>
      <c r="Q539" s="244"/>
      <c r="R539" s="244"/>
      <c r="S539" s="244"/>
      <c r="T539" s="244"/>
      <c r="U539" s="244"/>
      <c r="V539" s="244"/>
      <c r="W539" s="217"/>
      <c r="X539" s="112" t="s">
        <v>2019</v>
      </c>
      <c r="Y539" s="111" t="s">
        <v>44</v>
      </c>
      <c r="Z539" s="111" t="s">
        <v>84</v>
      </c>
      <c r="AA539" s="111" t="s">
        <v>73</v>
      </c>
      <c r="AB539" s="111" t="s">
        <v>158</v>
      </c>
      <c r="AC539" s="111" t="s">
        <v>75</v>
      </c>
      <c r="AD539" s="111" t="s">
        <v>76</v>
      </c>
      <c r="AE539" s="244"/>
      <c r="AF539" s="111">
        <v>0</v>
      </c>
      <c r="AG539" s="111">
        <v>0</v>
      </c>
      <c r="AH539" s="111">
        <v>0</v>
      </c>
      <c r="AI539" s="111">
        <v>14.4</v>
      </c>
      <c r="AJ539" s="244"/>
      <c r="AK539" s="111">
        <v>10</v>
      </c>
      <c r="AL539" s="111">
        <v>15</v>
      </c>
      <c r="AM539" s="111">
        <v>20</v>
      </c>
      <c r="AN539" s="111">
        <v>60</v>
      </c>
      <c r="AO539" s="217"/>
      <c r="AP539" s="244"/>
      <c r="AQ539" s="244"/>
      <c r="AR539" s="247"/>
      <c r="AS539" s="269"/>
      <c r="AT539" s="269"/>
      <c r="AU539" s="244"/>
      <c r="AV539" s="244"/>
    </row>
    <row r="540" spans="2:48" ht="135" customHeight="1" x14ac:dyDescent="0.35">
      <c r="B540" s="438">
        <v>223</v>
      </c>
      <c r="C540" s="244" t="s">
        <v>2003</v>
      </c>
      <c r="D540" s="244" t="s">
        <v>1646</v>
      </c>
      <c r="E540" s="244" t="s">
        <v>1908</v>
      </c>
      <c r="F540" s="244" t="s">
        <v>109</v>
      </c>
      <c r="G540" s="244" t="s">
        <v>2020</v>
      </c>
      <c r="H540" s="244" t="s">
        <v>2021</v>
      </c>
      <c r="I540" s="219" t="s">
        <v>298</v>
      </c>
      <c r="J540" s="219" t="s">
        <v>298</v>
      </c>
      <c r="K540" s="219" t="s">
        <v>298</v>
      </c>
      <c r="L540" s="219" t="s">
        <v>298</v>
      </c>
      <c r="M540" s="232" t="s">
        <v>2022</v>
      </c>
      <c r="N540" s="244" t="s">
        <v>64</v>
      </c>
      <c r="O540" s="244" t="s">
        <v>237</v>
      </c>
      <c r="P540" s="244" t="s">
        <v>65</v>
      </c>
      <c r="Q540" s="244" t="s">
        <v>66</v>
      </c>
      <c r="R540" s="244">
        <v>350</v>
      </c>
      <c r="S540" s="244" t="s">
        <v>113</v>
      </c>
      <c r="T540" s="244">
        <v>40</v>
      </c>
      <c r="U540" s="244" t="s">
        <v>77</v>
      </c>
      <c r="V540" s="244">
        <v>60</v>
      </c>
      <c r="W540" s="217" t="s">
        <v>77</v>
      </c>
      <c r="X540" s="112" t="s">
        <v>2023</v>
      </c>
      <c r="Y540" s="111" t="s">
        <v>185</v>
      </c>
      <c r="Z540" s="111" t="s">
        <v>72</v>
      </c>
      <c r="AA540" s="111" t="s">
        <v>73</v>
      </c>
      <c r="AB540" s="111" t="s">
        <v>158</v>
      </c>
      <c r="AC540" s="111" t="s">
        <v>75</v>
      </c>
      <c r="AD540" s="111" t="s">
        <v>116</v>
      </c>
      <c r="AE540" s="244">
        <v>24</v>
      </c>
      <c r="AF540" s="111">
        <v>25</v>
      </c>
      <c r="AG540" s="111">
        <v>15</v>
      </c>
      <c r="AH540" s="111">
        <v>16</v>
      </c>
      <c r="AI540" s="111">
        <v>24</v>
      </c>
      <c r="AJ540" s="244">
        <v>33.799999999999997</v>
      </c>
      <c r="AK540" s="111">
        <v>0</v>
      </c>
      <c r="AL540" s="111">
        <v>0</v>
      </c>
      <c r="AM540" s="111">
        <v>0</v>
      </c>
      <c r="AN540" s="111">
        <v>60</v>
      </c>
      <c r="AO540" s="217" t="s">
        <v>163</v>
      </c>
      <c r="AP540" s="244" t="s">
        <v>166</v>
      </c>
      <c r="AQ540" s="244" t="s">
        <v>2008</v>
      </c>
      <c r="AR540" s="247" t="s">
        <v>168</v>
      </c>
      <c r="AS540" s="244" t="s">
        <v>298</v>
      </c>
      <c r="AT540" s="244" t="s">
        <v>298</v>
      </c>
      <c r="AU540" s="244" t="s">
        <v>298</v>
      </c>
      <c r="AV540" s="244" t="s">
        <v>298</v>
      </c>
    </row>
    <row r="541" spans="2:48" ht="135" customHeight="1" x14ac:dyDescent="0.35">
      <c r="B541" s="438"/>
      <c r="C541" s="244"/>
      <c r="D541" s="244"/>
      <c r="E541" s="244"/>
      <c r="F541" s="244"/>
      <c r="G541" s="244"/>
      <c r="H541" s="244"/>
      <c r="I541" s="220"/>
      <c r="J541" s="220"/>
      <c r="K541" s="220"/>
      <c r="L541" s="220"/>
      <c r="M541" s="232"/>
      <c r="N541" s="244"/>
      <c r="O541" s="244"/>
      <c r="P541" s="244"/>
      <c r="Q541" s="244"/>
      <c r="R541" s="244"/>
      <c r="S541" s="244"/>
      <c r="T541" s="244"/>
      <c r="U541" s="244"/>
      <c r="V541" s="244"/>
      <c r="W541" s="217"/>
      <c r="X541" s="112" t="s">
        <v>2024</v>
      </c>
      <c r="Y541" s="111" t="s">
        <v>44</v>
      </c>
      <c r="Z541" s="111" t="s">
        <v>84</v>
      </c>
      <c r="AA541" s="111" t="s">
        <v>73</v>
      </c>
      <c r="AB541" s="111" t="s">
        <v>158</v>
      </c>
      <c r="AC541" s="111" t="s">
        <v>75</v>
      </c>
      <c r="AD541" s="111" t="s">
        <v>116</v>
      </c>
      <c r="AE541" s="244"/>
      <c r="AF541" s="111">
        <v>0</v>
      </c>
      <c r="AG541" s="111">
        <v>0</v>
      </c>
      <c r="AH541" s="111">
        <v>0</v>
      </c>
      <c r="AI541" s="111">
        <v>24</v>
      </c>
      <c r="AJ541" s="244"/>
      <c r="AK541" s="111">
        <v>10</v>
      </c>
      <c r="AL541" s="111">
        <v>15</v>
      </c>
      <c r="AM541" s="111">
        <v>15</v>
      </c>
      <c r="AN541" s="111">
        <v>45</v>
      </c>
      <c r="AO541" s="217"/>
      <c r="AP541" s="244"/>
      <c r="AQ541" s="244"/>
      <c r="AR541" s="247"/>
      <c r="AS541" s="244"/>
      <c r="AT541" s="244"/>
      <c r="AU541" s="244"/>
      <c r="AV541" s="244"/>
    </row>
    <row r="542" spans="2:48" ht="135" customHeight="1" x14ac:dyDescent="0.35">
      <c r="B542" s="438"/>
      <c r="C542" s="244"/>
      <c r="D542" s="244"/>
      <c r="E542" s="244"/>
      <c r="F542" s="244"/>
      <c r="G542" s="244"/>
      <c r="H542" s="244"/>
      <c r="I542" s="221"/>
      <c r="J542" s="221"/>
      <c r="K542" s="221"/>
      <c r="L542" s="221"/>
      <c r="M542" s="232"/>
      <c r="N542" s="244"/>
      <c r="O542" s="244"/>
      <c r="P542" s="244"/>
      <c r="Q542" s="244"/>
      <c r="R542" s="244"/>
      <c r="S542" s="244"/>
      <c r="T542" s="244"/>
      <c r="U542" s="244"/>
      <c r="V542" s="244"/>
      <c r="W542" s="217"/>
      <c r="X542" s="112" t="s">
        <v>2025</v>
      </c>
      <c r="Y542" s="111" t="s">
        <v>44</v>
      </c>
      <c r="Z542" s="111" t="s">
        <v>84</v>
      </c>
      <c r="AA542" s="111" t="s">
        <v>73</v>
      </c>
      <c r="AB542" s="111" t="s">
        <v>158</v>
      </c>
      <c r="AC542" s="111" t="s">
        <v>75</v>
      </c>
      <c r="AD542" s="111" t="s">
        <v>116</v>
      </c>
      <c r="AE542" s="244"/>
      <c r="AF542" s="111">
        <v>0</v>
      </c>
      <c r="AG542" s="111">
        <v>0</v>
      </c>
      <c r="AH542" s="111">
        <v>0</v>
      </c>
      <c r="AI542" s="111">
        <v>24</v>
      </c>
      <c r="AJ542" s="244"/>
      <c r="AK542" s="111">
        <v>10</v>
      </c>
      <c r="AL542" s="111">
        <v>15</v>
      </c>
      <c r="AM542" s="111">
        <v>11.25</v>
      </c>
      <c r="AN542" s="111">
        <v>33.75</v>
      </c>
      <c r="AO542" s="217"/>
      <c r="AP542" s="244"/>
      <c r="AQ542" s="244"/>
      <c r="AR542" s="247"/>
      <c r="AS542" s="244"/>
      <c r="AT542" s="244"/>
      <c r="AU542" s="244"/>
      <c r="AV542" s="244"/>
    </row>
    <row r="543" spans="2:48" ht="135" customHeight="1" x14ac:dyDescent="0.35">
      <c r="B543" s="438">
        <v>224</v>
      </c>
      <c r="C543" s="225" t="s">
        <v>2026</v>
      </c>
      <c r="D543" s="225" t="s">
        <v>1199</v>
      </c>
      <c r="E543" s="225" t="s">
        <v>1512</v>
      </c>
      <c r="F543" s="225" t="s">
        <v>109</v>
      </c>
      <c r="G543" s="225" t="s">
        <v>2027</v>
      </c>
      <c r="H543" s="225" t="s">
        <v>2028</v>
      </c>
      <c r="I543" s="228"/>
      <c r="J543" s="228"/>
      <c r="K543" s="228"/>
      <c r="L543" s="228"/>
      <c r="M543" s="286" t="str">
        <f t="shared" ref="M543" si="478">CONCATENATE(F543," ",G543,)</f>
        <v>Posibilidad de pérdida reputacional ante victimas del conflicto armado y entidades del orden nacional y territorial, por  no efectuar  la entrega de cartas de indemnización aptas a las victimas localizadas</v>
      </c>
      <c r="N543" s="225" t="s">
        <v>64</v>
      </c>
      <c r="O543" s="225" t="s">
        <v>237</v>
      </c>
      <c r="P543" s="287" t="s">
        <v>65</v>
      </c>
      <c r="Q543" s="287" t="s">
        <v>66</v>
      </c>
      <c r="R543" s="225">
        <v>4349</v>
      </c>
      <c r="S543" s="225" t="s">
        <v>376</v>
      </c>
      <c r="T543" s="225">
        <v>100</v>
      </c>
      <c r="U543" s="225" t="s">
        <v>69</v>
      </c>
      <c r="V543" s="225">
        <v>80</v>
      </c>
      <c r="W543" s="288" t="s">
        <v>70</v>
      </c>
      <c r="X543" s="74" t="s">
        <v>2029</v>
      </c>
      <c r="Y543" s="68" t="s">
        <v>185</v>
      </c>
      <c r="Z543" s="68" t="s">
        <v>72</v>
      </c>
      <c r="AA543" s="68" t="s">
        <v>73</v>
      </c>
      <c r="AB543" s="68" t="s">
        <v>158</v>
      </c>
      <c r="AC543" s="68" t="s">
        <v>75</v>
      </c>
      <c r="AD543" s="68" t="s">
        <v>76</v>
      </c>
      <c r="AE543" s="223">
        <f>AI544</f>
        <v>30</v>
      </c>
      <c r="AF543" s="68">
        <f t="shared" ref="AF543:AF548" si="479">IF(Z543="Preventivo",25,IF(Z543="Detectivo",15,0))</f>
        <v>25</v>
      </c>
      <c r="AG543" s="68">
        <f t="shared" ref="AG543:AG548" si="480">IF(Z543="Correctivo",0,IF(AA543="Automatizado",25,IF(AA543="Manual",15,0)))</f>
        <v>15</v>
      </c>
      <c r="AH543" s="68">
        <f>($T543*((AF543+AG543))/100)</f>
        <v>40</v>
      </c>
      <c r="AI543" s="68">
        <f t="shared" ref="AI543" si="481">T543-AH543</f>
        <v>60</v>
      </c>
      <c r="AJ543" s="223">
        <f>AN544</f>
        <v>80</v>
      </c>
      <c r="AK543" s="68">
        <f t="shared" ref="AK543:AK548" si="482">IF(Z543="Correctivo",10,0)</f>
        <v>0</v>
      </c>
      <c r="AL543" s="68">
        <f t="shared" ref="AL543:AL548" si="483">IF(Y543="Probabilidad",0,IF(AA543="Automatizado",25,IF(AA543="Manual",15,0)))</f>
        <v>0</v>
      </c>
      <c r="AM543" s="68">
        <f>($V543*((AK543+AL543))/100)</f>
        <v>0</v>
      </c>
      <c r="AN543" s="68">
        <f>V543-AM543</f>
        <v>80</v>
      </c>
      <c r="AO543" s="289" t="s">
        <v>77</v>
      </c>
      <c r="AP543" s="225" t="s">
        <v>78</v>
      </c>
      <c r="AQ543" s="225" t="s">
        <v>2030</v>
      </c>
      <c r="AR543" s="222" t="s">
        <v>2031</v>
      </c>
      <c r="AS543" s="269">
        <v>46023</v>
      </c>
      <c r="AT543" s="269">
        <v>46387</v>
      </c>
      <c r="AU543" s="225" t="s">
        <v>187</v>
      </c>
      <c r="AV543" s="225" t="s">
        <v>2032</v>
      </c>
    </row>
    <row r="544" spans="2:48" ht="135" customHeight="1" x14ac:dyDescent="0.35">
      <c r="B544" s="438"/>
      <c r="C544" s="225"/>
      <c r="D544" s="225"/>
      <c r="E544" s="225"/>
      <c r="F544" s="225"/>
      <c r="G544" s="225"/>
      <c r="H544" s="225"/>
      <c r="I544" s="229"/>
      <c r="J544" s="229"/>
      <c r="K544" s="229"/>
      <c r="L544" s="229"/>
      <c r="M544" s="286"/>
      <c r="N544" s="225"/>
      <c r="O544" s="225"/>
      <c r="P544" s="287"/>
      <c r="Q544" s="287"/>
      <c r="R544" s="225"/>
      <c r="S544" s="225"/>
      <c r="T544" s="225"/>
      <c r="U544" s="225"/>
      <c r="V544" s="225"/>
      <c r="W544" s="288"/>
      <c r="X544" s="74" t="s">
        <v>2033</v>
      </c>
      <c r="Y544" s="68" t="s">
        <v>185</v>
      </c>
      <c r="Z544" s="68" t="s">
        <v>72</v>
      </c>
      <c r="AA544" s="68" t="s">
        <v>165</v>
      </c>
      <c r="AB544" s="68" t="s">
        <v>158</v>
      </c>
      <c r="AC544" s="68" t="s">
        <v>75</v>
      </c>
      <c r="AD544" s="68" t="s">
        <v>76</v>
      </c>
      <c r="AE544" s="223"/>
      <c r="AF544" s="68">
        <f t="shared" si="479"/>
        <v>25</v>
      </c>
      <c r="AG544" s="68">
        <f t="shared" si="480"/>
        <v>25</v>
      </c>
      <c r="AH544" s="68">
        <f>($AI543*((AF544+AG544))/100)</f>
        <v>30</v>
      </c>
      <c r="AI544" s="68">
        <f t="shared" ref="AI544" si="484">AI543-AH544</f>
        <v>30</v>
      </c>
      <c r="AJ544" s="223"/>
      <c r="AK544" s="68">
        <f t="shared" si="482"/>
        <v>0</v>
      </c>
      <c r="AL544" s="68">
        <f t="shared" si="483"/>
        <v>0</v>
      </c>
      <c r="AM544" s="68">
        <f t="shared" ref="AM544" si="485">($AN543*((AK544+AL544))/100)</f>
        <v>0</v>
      </c>
      <c r="AN544" s="68">
        <f t="shared" ref="AN544" si="486">AN543-AM544</f>
        <v>80</v>
      </c>
      <c r="AO544" s="289"/>
      <c r="AP544" s="225"/>
      <c r="AQ544" s="225"/>
      <c r="AR544" s="222"/>
      <c r="AS544" s="269"/>
      <c r="AT544" s="269"/>
      <c r="AU544" s="225"/>
      <c r="AV544" s="225"/>
    </row>
    <row r="545" spans="1:48" ht="135" customHeight="1" x14ac:dyDescent="0.35">
      <c r="B545" s="438">
        <v>225</v>
      </c>
      <c r="C545" s="225" t="s">
        <v>2026</v>
      </c>
      <c r="D545" s="225" t="s">
        <v>1413</v>
      </c>
      <c r="E545" s="225" t="s">
        <v>2034</v>
      </c>
      <c r="F545" s="225"/>
      <c r="G545" s="225"/>
      <c r="H545" s="225"/>
      <c r="I545" s="225" t="s">
        <v>2035</v>
      </c>
      <c r="J545" s="225" t="s">
        <v>2036</v>
      </c>
      <c r="K545" s="225" t="s">
        <v>2037</v>
      </c>
      <c r="L545" s="225" t="s">
        <v>2038</v>
      </c>
      <c r="M545" s="287" t="s">
        <v>2039</v>
      </c>
      <c r="N545" s="225" t="s">
        <v>89</v>
      </c>
      <c r="O545" s="225" t="s">
        <v>237</v>
      </c>
      <c r="P545" s="287" t="s">
        <v>90</v>
      </c>
      <c r="Q545" s="287" t="s">
        <v>91</v>
      </c>
      <c r="R545" s="225">
        <v>4349</v>
      </c>
      <c r="S545" s="225" t="s">
        <v>366</v>
      </c>
      <c r="T545" s="225">
        <v>100</v>
      </c>
      <c r="U545" s="225" t="s">
        <v>134</v>
      </c>
      <c r="V545" s="225">
        <v>100</v>
      </c>
      <c r="W545" s="224" t="s">
        <v>135</v>
      </c>
      <c r="X545" s="74" t="s">
        <v>2040</v>
      </c>
      <c r="Y545" s="68" t="s">
        <v>185</v>
      </c>
      <c r="Z545" s="68" t="s">
        <v>72</v>
      </c>
      <c r="AA545" s="68" t="s">
        <v>73</v>
      </c>
      <c r="AB545" s="68" t="s">
        <v>158</v>
      </c>
      <c r="AC545" s="68" t="s">
        <v>75</v>
      </c>
      <c r="AD545" s="68" t="s">
        <v>76</v>
      </c>
      <c r="AE545" s="223">
        <f>AI546</f>
        <v>60</v>
      </c>
      <c r="AF545" s="68">
        <f t="shared" si="479"/>
        <v>25</v>
      </c>
      <c r="AG545" s="68">
        <f t="shared" si="480"/>
        <v>15</v>
      </c>
      <c r="AH545" s="68">
        <f>($T545*((AF545+AG545))/100)</f>
        <v>40</v>
      </c>
      <c r="AI545" s="68">
        <f t="shared" ref="AI545" si="487">T545-AH545</f>
        <v>60</v>
      </c>
      <c r="AJ545" s="223">
        <f>AN546</f>
        <v>75</v>
      </c>
      <c r="AK545" s="68">
        <f t="shared" si="482"/>
        <v>0</v>
      </c>
      <c r="AL545" s="68">
        <f t="shared" si="483"/>
        <v>0</v>
      </c>
      <c r="AM545" s="68">
        <f>($V545*((AK545+AL545))/100)</f>
        <v>0</v>
      </c>
      <c r="AN545" s="68">
        <f>V545-AM545</f>
        <v>100</v>
      </c>
      <c r="AO545" s="289" t="s">
        <v>77</v>
      </c>
      <c r="AP545" s="225" t="s">
        <v>78</v>
      </c>
      <c r="AQ545" s="225" t="s">
        <v>2030</v>
      </c>
      <c r="AR545" s="222" t="s">
        <v>2041</v>
      </c>
      <c r="AS545" s="269">
        <v>46023</v>
      </c>
      <c r="AT545" s="269">
        <v>46387</v>
      </c>
      <c r="AU545" s="268" t="s">
        <v>187</v>
      </c>
      <c r="AV545" s="225" t="s">
        <v>2042</v>
      </c>
    </row>
    <row r="546" spans="1:48" ht="135" customHeight="1" x14ac:dyDescent="0.35">
      <c r="B546" s="438"/>
      <c r="C546" s="225"/>
      <c r="D546" s="225"/>
      <c r="E546" s="225"/>
      <c r="F546" s="225"/>
      <c r="G546" s="225"/>
      <c r="H546" s="225"/>
      <c r="I546" s="225"/>
      <c r="J546" s="225"/>
      <c r="K546" s="225"/>
      <c r="L546" s="225"/>
      <c r="M546" s="287"/>
      <c r="N546" s="225"/>
      <c r="O546" s="225"/>
      <c r="P546" s="287"/>
      <c r="Q546" s="287"/>
      <c r="R546" s="225"/>
      <c r="S546" s="225"/>
      <c r="T546" s="225"/>
      <c r="U546" s="225"/>
      <c r="V546" s="225"/>
      <c r="W546" s="224"/>
      <c r="X546" s="74" t="s">
        <v>2043</v>
      </c>
      <c r="Y546" s="68" t="s">
        <v>44</v>
      </c>
      <c r="Z546" s="68" t="s">
        <v>84</v>
      </c>
      <c r="AA546" s="68" t="s">
        <v>73</v>
      </c>
      <c r="AB546" s="68" t="s">
        <v>74</v>
      </c>
      <c r="AC546" s="68" t="s">
        <v>75</v>
      </c>
      <c r="AD546" s="68" t="s">
        <v>76</v>
      </c>
      <c r="AE546" s="223"/>
      <c r="AF546" s="68">
        <f t="shared" si="479"/>
        <v>0</v>
      </c>
      <c r="AG546" s="68">
        <f t="shared" si="480"/>
        <v>0</v>
      </c>
      <c r="AH546" s="68">
        <f>($AI545*((AF546+AG546))/100)</f>
        <v>0</v>
      </c>
      <c r="AI546" s="68">
        <f t="shared" ref="AI546" si="488">AI545-AH546</f>
        <v>60</v>
      </c>
      <c r="AJ546" s="223"/>
      <c r="AK546" s="68">
        <f t="shared" si="482"/>
        <v>10</v>
      </c>
      <c r="AL546" s="68">
        <f t="shared" si="483"/>
        <v>15</v>
      </c>
      <c r="AM546" s="68">
        <f t="shared" ref="AM546" si="489">($AN545*((AK546+AL546))/100)</f>
        <v>25</v>
      </c>
      <c r="AN546" s="68">
        <f t="shared" ref="AN546" si="490">AN545-AM546</f>
        <v>75</v>
      </c>
      <c r="AO546" s="289"/>
      <c r="AP546" s="225"/>
      <c r="AQ546" s="225"/>
      <c r="AR546" s="222"/>
      <c r="AS546" s="269"/>
      <c r="AT546" s="269"/>
      <c r="AU546" s="268"/>
      <c r="AV546" s="225"/>
    </row>
    <row r="547" spans="1:48" ht="135" customHeight="1" x14ac:dyDescent="0.35">
      <c r="B547" s="438">
        <v>226</v>
      </c>
      <c r="C547" s="225" t="s">
        <v>2026</v>
      </c>
      <c r="D547" s="225" t="s">
        <v>1535</v>
      </c>
      <c r="E547" s="225" t="s">
        <v>1908</v>
      </c>
      <c r="F547" s="225" t="s">
        <v>109</v>
      </c>
      <c r="G547" s="225" t="s">
        <v>2044</v>
      </c>
      <c r="H547" s="225" t="s">
        <v>2045</v>
      </c>
      <c r="I547" s="225"/>
      <c r="J547" s="225"/>
      <c r="K547" s="225"/>
      <c r="L547" s="225"/>
      <c r="M547" s="286" t="str">
        <f t="shared" ref="M547" si="491">CONCATENATE(F547," ",G547,)</f>
        <v>Posibilidad de pérdida reputacional ante los entes territoriales y/o  victimas del conflicto, por incumplimiento y/o efectividad  en el acompañamiento u asistencia técnica</v>
      </c>
      <c r="N547" s="225" t="s">
        <v>64</v>
      </c>
      <c r="O547" s="225" t="s">
        <v>237</v>
      </c>
      <c r="P547" s="287" t="s">
        <v>65</v>
      </c>
      <c r="Q547" s="287" t="s">
        <v>66</v>
      </c>
      <c r="R547" s="225">
        <v>1514</v>
      </c>
      <c r="S547" s="225" t="s">
        <v>398</v>
      </c>
      <c r="T547" s="225">
        <v>80</v>
      </c>
      <c r="U547" s="225" t="s">
        <v>69</v>
      </c>
      <c r="V547" s="225">
        <v>80</v>
      </c>
      <c r="W547" s="288" t="s">
        <v>70</v>
      </c>
      <c r="X547" s="74" t="s">
        <v>2046</v>
      </c>
      <c r="Y547" s="68" t="s">
        <v>185</v>
      </c>
      <c r="Z547" s="68" t="s">
        <v>72</v>
      </c>
      <c r="AA547" s="68" t="s">
        <v>73</v>
      </c>
      <c r="AB547" s="68" t="s">
        <v>158</v>
      </c>
      <c r="AC547" s="68" t="s">
        <v>75</v>
      </c>
      <c r="AD547" s="68" t="s">
        <v>76</v>
      </c>
      <c r="AE547" s="223">
        <f>AI548</f>
        <v>28.8</v>
      </c>
      <c r="AF547" s="68">
        <f t="shared" si="479"/>
        <v>25</v>
      </c>
      <c r="AG547" s="68">
        <f t="shared" si="480"/>
        <v>15</v>
      </c>
      <c r="AH547" s="68">
        <f>($T547*((AF547+AG547))/100)</f>
        <v>32</v>
      </c>
      <c r="AI547" s="68">
        <f t="shared" ref="AI547" si="492">T547-AH547</f>
        <v>48</v>
      </c>
      <c r="AJ547" s="223">
        <f>AN548</f>
        <v>80</v>
      </c>
      <c r="AK547" s="68">
        <f t="shared" si="482"/>
        <v>0</v>
      </c>
      <c r="AL547" s="68">
        <f t="shared" si="483"/>
        <v>0</v>
      </c>
      <c r="AM547" s="68">
        <f>($V547*((AK547+AL547))/100)</f>
        <v>0</v>
      </c>
      <c r="AN547" s="68">
        <f>V547-AM547</f>
        <v>80</v>
      </c>
      <c r="AO547" s="289" t="s">
        <v>77</v>
      </c>
      <c r="AP547" s="225" t="s">
        <v>78</v>
      </c>
      <c r="AQ547" s="225" t="s">
        <v>79</v>
      </c>
      <c r="AR547" s="222" t="s">
        <v>2047</v>
      </c>
      <c r="AS547" s="269">
        <v>46023</v>
      </c>
      <c r="AT547" s="269">
        <v>46387</v>
      </c>
      <c r="AU547" s="268" t="s">
        <v>187</v>
      </c>
      <c r="AV547" s="225" t="s">
        <v>2042</v>
      </c>
    </row>
    <row r="548" spans="1:48" ht="211.5" customHeight="1" x14ac:dyDescent="0.35">
      <c r="B548" s="438"/>
      <c r="C548" s="225"/>
      <c r="D548" s="225"/>
      <c r="E548" s="225"/>
      <c r="F548" s="225"/>
      <c r="G548" s="225"/>
      <c r="H548" s="225"/>
      <c r="I548" s="225"/>
      <c r="J548" s="225"/>
      <c r="K548" s="225"/>
      <c r="L548" s="225"/>
      <c r="M548" s="286"/>
      <c r="N548" s="225"/>
      <c r="O548" s="225"/>
      <c r="P548" s="287"/>
      <c r="Q548" s="287"/>
      <c r="R548" s="225"/>
      <c r="S548" s="225"/>
      <c r="T548" s="225"/>
      <c r="U548" s="225"/>
      <c r="V548" s="225"/>
      <c r="W548" s="288"/>
      <c r="X548" s="74" t="s">
        <v>2048</v>
      </c>
      <c r="Y548" s="68" t="s">
        <v>185</v>
      </c>
      <c r="Z548" s="68" t="s">
        <v>72</v>
      </c>
      <c r="AA548" s="68" t="s">
        <v>73</v>
      </c>
      <c r="AB548" s="68" t="s">
        <v>158</v>
      </c>
      <c r="AC548" s="68" t="s">
        <v>75</v>
      </c>
      <c r="AD548" s="68" t="s">
        <v>116</v>
      </c>
      <c r="AE548" s="223"/>
      <c r="AF548" s="68">
        <f t="shared" si="479"/>
        <v>25</v>
      </c>
      <c r="AG548" s="68">
        <f t="shared" si="480"/>
        <v>15</v>
      </c>
      <c r="AH548" s="68">
        <f>($AI547*((AF548+AG548))/100)</f>
        <v>19.2</v>
      </c>
      <c r="AI548" s="68">
        <f t="shared" ref="AI548" si="493">AI547-AH548</f>
        <v>28.8</v>
      </c>
      <c r="AJ548" s="223"/>
      <c r="AK548" s="68">
        <f t="shared" si="482"/>
        <v>0</v>
      </c>
      <c r="AL548" s="68">
        <f t="shared" si="483"/>
        <v>0</v>
      </c>
      <c r="AM548" s="68">
        <f t="shared" ref="AM548" si="494">($AN547*((AK548+AL548))/100)</f>
        <v>0</v>
      </c>
      <c r="AN548" s="68">
        <f t="shared" ref="AN548" si="495">AN547-AM548</f>
        <v>80</v>
      </c>
      <c r="AO548" s="289"/>
      <c r="AP548" s="225"/>
      <c r="AQ548" s="225"/>
      <c r="AR548" s="222"/>
      <c r="AS548" s="269"/>
      <c r="AT548" s="269"/>
      <c r="AU548" s="225"/>
      <c r="AV548" s="225"/>
    </row>
    <row r="549" spans="1:48" ht="21" customHeight="1" x14ac:dyDescent="0.35">
      <c r="B549" s="276" t="s">
        <v>2049</v>
      </c>
      <c r="C549" s="276"/>
      <c r="D549" s="276"/>
      <c r="E549" s="276"/>
      <c r="F549" s="276"/>
      <c r="G549" s="276"/>
      <c r="H549" s="276"/>
      <c r="I549" s="276"/>
      <c r="J549" s="276"/>
      <c r="K549" s="276"/>
      <c r="L549" s="276"/>
      <c r="M549" s="276"/>
      <c r="N549" s="276"/>
      <c r="O549" s="276"/>
      <c r="P549" s="276"/>
      <c r="Q549" s="276"/>
      <c r="R549" s="276"/>
      <c r="S549" s="276"/>
      <c r="T549" s="276"/>
      <c r="U549" s="276"/>
      <c r="V549" s="276"/>
      <c r="W549" s="276"/>
      <c r="X549" s="276"/>
      <c r="Y549" s="276"/>
      <c r="Z549" s="276"/>
      <c r="AA549" s="276"/>
      <c r="AB549" s="276"/>
      <c r="AC549" s="276"/>
      <c r="AD549" s="276"/>
      <c r="AE549" s="276"/>
      <c r="AF549" s="276"/>
      <c r="AG549" s="276"/>
      <c r="AH549" s="276"/>
      <c r="AI549" s="276"/>
      <c r="AJ549" s="276"/>
      <c r="AK549" s="276"/>
      <c r="AL549" s="276"/>
      <c r="AM549" s="276"/>
      <c r="AN549" s="276"/>
      <c r="AO549" s="276"/>
      <c r="AP549" s="276"/>
      <c r="AQ549" s="276"/>
      <c r="AR549" s="276"/>
      <c r="AS549" s="276"/>
      <c r="AT549" s="276"/>
      <c r="AU549" s="276"/>
      <c r="AV549" s="277"/>
    </row>
    <row r="550" spans="1:48" ht="21" customHeight="1" x14ac:dyDescent="0.35">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6"/>
      <c r="AD550" s="276"/>
      <c r="AE550" s="276"/>
      <c r="AF550" s="276"/>
      <c r="AG550" s="276"/>
      <c r="AH550" s="276"/>
      <c r="AI550" s="276"/>
      <c r="AJ550" s="276"/>
      <c r="AK550" s="276"/>
      <c r="AL550" s="276"/>
      <c r="AM550" s="276"/>
      <c r="AN550" s="276"/>
      <c r="AO550" s="276"/>
      <c r="AP550" s="276"/>
      <c r="AQ550" s="276"/>
      <c r="AR550" s="276"/>
      <c r="AS550" s="276"/>
      <c r="AT550" s="276"/>
      <c r="AU550" s="276"/>
      <c r="AV550" s="277"/>
    </row>
    <row r="551" spans="1:48" ht="21" customHeight="1" x14ac:dyDescent="0.35">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6"/>
      <c r="AD551" s="276"/>
      <c r="AE551" s="276"/>
      <c r="AF551" s="276"/>
      <c r="AG551" s="276"/>
      <c r="AH551" s="276"/>
      <c r="AI551" s="276"/>
      <c r="AJ551" s="276"/>
      <c r="AK551" s="276"/>
      <c r="AL551" s="276"/>
      <c r="AM551" s="276"/>
      <c r="AN551" s="276"/>
      <c r="AO551" s="276"/>
      <c r="AP551" s="276"/>
      <c r="AQ551" s="276"/>
      <c r="AR551" s="276"/>
      <c r="AS551" s="276"/>
      <c r="AT551" s="276"/>
      <c r="AU551" s="276"/>
      <c r="AV551" s="277"/>
    </row>
    <row r="552" spans="1:48" ht="21" customHeight="1" x14ac:dyDescent="0.35">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6"/>
      <c r="AD552" s="276"/>
      <c r="AE552" s="276"/>
      <c r="AF552" s="276"/>
      <c r="AG552" s="276"/>
      <c r="AH552" s="276"/>
      <c r="AI552" s="276"/>
      <c r="AJ552" s="276"/>
      <c r="AK552" s="276"/>
      <c r="AL552" s="276"/>
      <c r="AM552" s="276"/>
      <c r="AN552" s="276"/>
      <c r="AO552" s="276"/>
      <c r="AP552" s="276"/>
      <c r="AQ552" s="276"/>
      <c r="AR552" s="276"/>
      <c r="AS552" s="276"/>
      <c r="AT552" s="276"/>
      <c r="AU552" s="276"/>
      <c r="AV552" s="277"/>
    </row>
    <row r="553" spans="1:48" ht="21" customHeight="1" x14ac:dyDescent="0.35">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276"/>
      <c r="AE553" s="276"/>
      <c r="AF553" s="276"/>
      <c r="AG553" s="276"/>
      <c r="AH553" s="276"/>
      <c r="AI553" s="276"/>
      <c r="AJ553" s="276"/>
      <c r="AK553" s="276"/>
      <c r="AL553" s="276"/>
      <c r="AM553" s="276"/>
      <c r="AN553" s="276"/>
      <c r="AO553" s="276"/>
      <c r="AP553" s="276"/>
      <c r="AQ553" s="276"/>
      <c r="AR553" s="276"/>
      <c r="AS553" s="276"/>
      <c r="AT553" s="276"/>
      <c r="AU553" s="276"/>
      <c r="AV553" s="277"/>
    </row>
    <row r="554" spans="1:48" ht="21" customHeight="1" x14ac:dyDescent="0.35">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276"/>
      <c r="AE554" s="276"/>
      <c r="AF554" s="276"/>
      <c r="AG554" s="276"/>
      <c r="AH554" s="276"/>
      <c r="AI554" s="276"/>
      <c r="AJ554" s="276"/>
      <c r="AK554" s="276"/>
      <c r="AL554" s="276"/>
      <c r="AM554" s="276"/>
      <c r="AN554" s="276"/>
      <c r="AO554" s="276"/>
      <c r="AP554" s="276"/>
      <c r="AQ554" s="276"/>
      <c r="AR554" s="276"/>
      <c r="AS554" s="276"/>
      <c r="AT554" s="276"/>
      <c r="AU554" s="276"/>
      <c r="AV554" s="277"/>
    </row>
    <row r="555" spans="1:48" ht="21" customHeight="1" x14ac:dyDescent="0.35">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276"/>
      <c r="AE555" s="276"/>
      <c r="AF555" s="276"/>
      <c r="AG555" s="276"/>
      <c r="AH555" s="276"/>
      <c r="AI555" s="276"/>
      <c r="AJ555" s="276"/>
      <c r="AK555" s="276"/>
      <c r="AL555" s="276"/>
      <c r="AM555" s="276"/>
      <c r="AN555" s="276"/>
      <c r="AO555" s="276"/>
      <c r="AP555" s="276"/>
      <c r="AQ555" s="276"/>
      <c r="AR555" s="276"/>
      <c r="AS555" s="276"/>
      <c r="AT555" s="276"/>
      <c r="AU555" s="276"/>
      <c r="AV555" s="277"/>
    </row>
    <row r="556" spans="1:48" ht="21" customHeight="1" x14ac:dyDescent="0.35">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276"/>
      <c r="AE556" s="276"/>
      <c r="AF556" s="276"/>
      <c r="AG556" s="276"/>
      <c r="AH556" s="276"/>
      <c r="AI556" s="276"/>
      <c r="AJ556" s="276"/>
      <c r="AK556" s="276"/>
      <c r="AL556" s="276"/>
      <c r="AM556" s="276"/>
      <c r="AN556" s="276"/>
      <c r="AO556" s="276"/>
      <c r="AP556" s="276"/>
      <c r="AQ556" s="276"/>
      <c r="AR556" s="276"/>
      <c r="AS556" s="276"/>
      <c r="AT556" s="276"/>
      <c r="AU556" s="276"/>
      <c r="AV556" s="277"/>
    </row>
    <row r="557" spans="1:48" s="206" customFormat="1" ht="292.5" customHeight="1" x14ac:dyDescent="0.35">
      <c r="A557" s="197"/>
      <c r="B557" s="271">
        <v>227</v>
      </c>
      <c r="C557" s="280" t="s">
        <v>2050</v>
      </c>
      <c r="D557" s="262" t="s">
        <v>2051</v>
      </c>
      <c r="E557" s="262" t="s">
        <v>2052</v>
      </c>
      <c r="F557" s="262" t="s">
        <v>61</v>
      </c>
      <c r="G557" s="281" t="s">
        <v>2053</v>
      </c>
      <c r="H557" s="281" t="s">
        <v>2054</v>
      </c>
      <c r="I557" s="278"/>
      <c r="J557" s="278"/>
      <c r="K557" s="278"/>
      <c r="L557" s="278"/>
      <c r="M557" s="281" t="str">
        <f>IF(G557&lt;&gt;"",CONCATENATE(F557," ",G557,"",H557),CONCATENATE(I557," ",J557," ",K557," ",L557))</f>
        <v>Posibilidad de pérdida económica y reputacional por perdida de la confidencialidad, integridad y/o disponibilidad de la información registrada en documentos físicos, digitales y/o sistemas de información, por el acceso no controlado a la información sensible o confidencial y el desconocimiento de los lineamientos de Seguridad de la Información de la entidad.</v>
      </c>
      <c r="N557" s="281" t="s">
        <v>150</v>
      </c>
      <c r="O557" s="281"/>
      <c r="P557" s="262" t="s">
        <v>65</v>
      </c>
      <c r="Q557" s="262" t="s">
        <v>66</v>
      </c>
      <c r="R557" s="262" t="s">
        <v>152</v>
      </c>
      <c r="S557" s="262" t="s">
        <v>398</v>
      </c>
      <c r="T557" s="262">
        <f>IF(S557="Muy alta",100,IF(S557="Alta",80,IF(S557="Media",60,IF(S557="Baja",40,IF(S557="Muy baja",20,IF(S557="Casi Seguro",100,IF(S557="Probable",80,IF(S557="Posible",60,IF(S557="Improbable",40,IF(S557="Rara vez",20,0))))))))))</f>
        <v>80</v>
      </c>
      <c r="U557" s="262" t="s">
        <v>69</v>
      </c>
      <c r="V557" s="262">
        <f>IF(U557="Catastrófico",100,IF(U557="Mayor",80,IF(U557="Moderado",60,IF(U557="Menor",40,IF(U557="Leve",20,0)))))</f>
        <v>80</v>
      </c>
      <c r="W557" s="262" t="s">
        <v>70</v>
      </c>
      <c r="X557" s="283" t="s">
        <v>2055</v>
      </c>
      <c r="Y557" s="262" t="str">
        <f>IF(OR(Z557="Preventivo",Z557="Detectivo"),"Probabilidad",IF(Z557="Correctivo","Impacto"," "))</f>
        <v>Probabilidad</v>
      </c>
      <c r="Z557" s="262" t="s">
        <v>72</v>
      </c>
      <c r="AA557" s="262" t="s">
        <v>73</v>
      </c>
      <c r="AB557" s="262" t="s">
        <v>74</v>
      </c>
      <c r="AC557" s="262" t="s">
        <v>75</v>
      </c>
      <c r="AD557" s="262" t="s">
        <v>76</v>
      </c>
      <c r="AE557" s="264">
        <f>AI557</f>
        <v>48</v>
      </c>
      <c r="AF557" s="262">
        <f>IF(Z557="Preventivo",25,IF(Z557="Detectivo",15,0))</f>
        <v>25</v>
      </c>
      <c r="AG557" s="158">
        <f>IF(Z557="Correctivo",0,IF(AA557="Automatizado",25,IF(AA557="Manual",15,0)))</f>
        <v>15</v>
      </c>
      <c r="AH557" s="158">
        <v>32</v>
      </c>
      <c r="AI557" s="158">
        <f>T557-AH557</f>
        <v>48</v>
      </c>
      <c r="AJ557" s="264">
        <f>AN557</f>
        <v>80</v>
      </c>
      <c r="AK557" s="158">
        <f>IF(Z557="Correctivo",10,0)</f>
        <v>0</v>
      </c>
      <c r="AL557" s="158">
        <f>IF(Y557="Probabilidad",0,IF(AA557="Automatizado",25,IF(AA557="Manual",15,0)))</f>
        <v>0</v>
      </c>
      <c r="AM557" s="158">
        <v>0</v>
      </c>
      <c r="AN557" s="158">
        <f>V557-AM557</f>
        <v>80</v>
      </c>
      <c r="AO557" s="262" t="s">
        <v>70</v>
      </c>
      <c r="AP557" s="266" t="s">
        <v>78</v>
      </c>
      <c r="AQ557" s="266" t="s">
        <v>154</v>
      </c>
      <c r="AR557" s="159" t="s">
        <v>2056</v>
      </c>
      <c r="AS557" s="160">
        <v>46024</v>
      </c>
      <c r="AT557" s="160">
        <v>46387</v>
      </c>
      <c r="AU557" s="158" t="s">
        <v>929</v>
      </c>
      <c r="AV557" s="161" t="s">
        <v>2057</v>
      </c>
    </row>
    <row r="558" spans="1:48" s="206" customFormat="1" ht="316.5" customHeight="1" x14ac:dyDescent="0.35">
      <c r="A558" s="197"/>
      <c r="B558" s="272"/>
      <c r="C558" s="280"/>
      <c r="D558" s="263"/>
      <c r="E558" s="263"/>
      <c r="F558" s="263"/>
      <c r="G558" s="282"/>
      <c r="H558" s="282"/>
      <c r="I558" s="279"/>
      <c r="J558" s="279"/>
      <c r="K558" s="279"/>
      <c r="L558" s="279"/>
      <c r="M558" s="282"/>
      <c r="N558" s="282"/>
      <c r="O558" s="282"/>
      <c r="P558" s="263"/>
      <c r="Q558" s="263"/>
      <c r="R558" s="263"/>
      <c r="S558" s="263"/>
      <c r="T558" s="263"/>
      <c r="U558" s="263"/>
      <c r="V558" s="263"/>
      <c r="W558" s="263"/>
      <c r="X558" s="284"/>
      <c r="Y558" s="263"/>
      <c r="Z558" s="263"/>
      <c r="AA558" s="263"/>
      <c r="AB558" s="263"/>
      <c r="AC558" s="263"/>
      <c r="AD558" s="263"/>
      <c r="AE558" s="265"/>
      <c r="AF558" s="263"/>
      <c r="AG558" s="162">
        <f>IF(AA558="Correctivo",0,IF(AB558="Automatizado",25,IF(AB558="Manual",15,0)))</f>
        <v>0</v>
      </c>
      <c r="AH558" s="162">
        <f>($AH$9*((AF558+AG558))/100)</f>
        <v>0</v>
      </c>
      <c r="AI558" s="162">
        <f>AI557-AH558</f>
        <v>48</v>
      </c>
      <c r="AJ558" s="265"/>
      <c r="AK558" s="162">
        <f>IF(AA558="Correctivo",10,0)</f>
        <v>0</v>
      </c>
      <c r="AL558" s="162">
        <f>IF(Y558="Probabilidad",0,IF(AB558="Automatizado",25,IF(AB558="Manual",15,0)))</f>
        <v>0</v>
      </c>
      <c r="AM558" s="162">
        <f>($AM$9*((AK558+AL558))/100)</f>
        <v>0</v>
      </c>
      <c r="AN558" s="162">
        <f>AN557-AM558</f>
        <v>80</v>
      </c>
      <c r="AO558" s="263"/>
      <c r="AP558" s="267"/>
      <c r="AQ558" s="267"/>
      <c r="AR558" s="163" t="s">
        <v>2058</v>
      </c>
      <c r="AS558" s="164">
        <v>46024</v>
      </c>
      <c r="AT558" s="164">
        <v>46387</v>
      </c>
      <c r="AU558" s="162" t="s">
        <v>929</v>
      </c>
      <c r="AV558" s="165" t="s">
        <v>2057</v>
      </c>
    </row>
    <row r="559" spans="1:48" ht="144.75" customHeight="1" x14ac:dyDescent="0.35">
      <c r="B559" s="273">
        <v>228</v>
      </c>
      <c r="C559" s="285" t="s">
        <v>2059</v>
      </c>
      <c r="D559" s="267" t="s">
        <v>2060</v>
      </c>
      <c r="E559" s="267" t="s">
        <v>2061</v>
      </c>
      <c r="F559" s="267" t="s">
        <v>61</v>
      </c>
      <c r="G559" s="267" t="s">
        <v>331</v>
      </c>
      <c r="H559" s="267" t="s">
        <v>2062</v>
      </c>
      <c r="I559" s="285" t="s">
        <v>298</v>
      </c>
      <c r="J559" s="285" t="s">
        <v>298</v>
      </c>
      <c r="K559" s="285" t="s">
        <v>298</v>
      </c>
      <c r="L559" s="285" t="s">
        <v>298</v>
      </c>
      <c r="M559" s="285" t="s">
        <v>333</v>
      </c>
      <c r="N559" s="285" t="s">
        <v>316</v>
      </c>
      <c r="O559" s="285" t="s">
        <v>168</v>
      </c>
      <c r="P559" s="285" t="s">
        <v>65</v>
      </c>
      <c r="Q559" s="285" t="s">
        <v>66</v>
      </c>
      <c r="R559" s="267">
        <v>365</v>
      </c>
      <c r="S559" s="285" t="s">
        <v>113</v>
      </c>
      <c r="T559" s="285">
        <v>40</v>
      </c>
      <c r="U559" s="285" t="s">
        <v>69</v>
      </c>
      <c r="V559" s="285">
        <v>80</v>
      </c>
      <c r="W559" s="263" t="s">
        <v>70</v>
      </c>
      <c r="X559" s="166" t="s">
        <v>2063</v>
      </c>
      <c r="Y559" s="167" t="s">
        <v>185</v>
      </c>
      <c r="Z559" s="167" t="s">
        <v>72</v>
      </c>
      <c r="AA559" s="167" t="s">
        <v>73</v>
      </c>
      <c r="AB559" s="167" t="s">
        <v>74</v>
      </c>
      <c r="AC559" s="167" t="s">
        <v>75</v>
      </c>
      <c r="AD559" s="167" t="s">
        <v>116</v>
      </c>
      <c r="AE559" s="285">
        <v>5</v>
      </c>
      <c r="AF559" s="167">
        <v>25</v>
      </c>
      <c r="AG559" s="167">
        <v>15</v>
      </c>
      <c r="AH559" s="167">
        <v>16</v>
      </c>
      <c r="AI559" s="167">
        <v>24</v>
      </c>
      <c r="AJ559" s="285">
        <v>60</v>
      </c>
      <c r="AK559" s="167">
        <v>0</v>
      </c>
      <c r="AL559" s="167">
        <v>0</v>
      </c>
      <c r="AM559" s="167">
        <v>0</v>
      </c>
      <c r="AN559" s="167">
        <v>80</v>
      </c>
      <c r="AO559" s="318" t="s">
        <v>77</v>
      </c>
      <c r="AP559" s="285" t="s">
        <v>78</v>
      </c>
      <c r="AQ559" s="285" t="s">
        <v>79</v>
      </c>
      <c r="AR559" s="163" t="s">
        <v>2064</v>
      </c>
      <c r="AS559" s="168">
        <v>46023</v>
      </c>
      <c r="AT559" s="168">
        <v>46387</v>
      </c>
      <c r="AU559" s="317" t="s">
        <v>187</v>
      </c>
      <c r="AV559" s="167" t="s">
        <v>2065</v>
      </c>
    </row>
    <row r="560" spans="1:48" ht="165" customHeight="1" x14ac:dyDescent="0.35">
      <c r="B560" s="274"/>
      <c r="C560" s="285"/>
      <c r="D560" s="267"/>
      <c r="E560" s="267"/>
      <c r="F560" s="267"/>
      <c r="G560" s="267"/>
      <c r="H560" s="267"/>
      <c r="I560" s="285"/>
      <c r="J560" s="285"/>
      <c r="K560" s="285"/>
      <c r="L560" s="285"/>
      <c r="M560" s="285"/>
      <c r="N560" s="285"/>
      <c r="O560" s="285"/>
      <c r="P560" s="285"/>
      <c r="Q560" s="285"/>
      <c r="R560" s="267"/>
      <c r="S560" s="285"/>
      <c r="T560" s="285"/>
      <c r="U560" s="285"/>
      <c r="V560" s="285"/>
      <c r="W560" s="263"/>
      <c r="X560" s="166" t="s">
        <v>2066</v>
      </c>
      <c r="Y560" s="167" t="s">
        <v>185</v>
      </c>
      <c r="Z560" s="167" t="s">
        <v>94</v>
      </c>
      <c r="AA560" s="167" t="s">
        <v>73</v>
      </c>
      <c r="AB560" s="167" t="s">
        <v>158</v>
      </c>
      <c r="AC560" s="167" t="s">
        <v>75</v>
      </c>
      <c r="AD560" s="167" t="s">
        <v>76</v>
      </c>
      <c r="AE560" s="285"/>
      <c r="AF560" s="167">
        <v>15</v>
      </c>
      <c r="AG560" s="167">
        <v>15</v>
      </c>
      <c r="AH560" s="167">
        <v>2.1168</v>
      </c>
      <c r="AI560" s="167">
        <v>4.9391999999999996</v>
      </c>
      <c r="AJ560" s="285"/>
      <c r="AK560" s="167">
        <v>0</v>
      </c>
      <c r="AL560" s="167">
        <v>0</v>
      </c>
      <c r="AM560" s="167">
        <v>0</v>
      </c>
      <c r="AN560" s="167">
        <v>80</v>
      </c>
      <c r="AO560" s="318"/>
      <c r="AP560" s="285"/>
      <c r="AQ560" s="285"/>
      <c r="AR560" s="163" t="s">
        <v>2067</v>
      </c>
      <c r="AS560" s="168">
        <v>46023</v>
      </c>
      <c r="AT560" s="168">
        <v>46387</v>
      </c>
      <c r="AU560" s="317"/>
      <c r="AV560" s="167" t="s">
        <v>2065</v>
      </c>
    </row>
    <row r="561" spans="2:48" ht="180" customHeight="1" x14ac:dyDescent="0.35">
      <c r="B561" s="275"/>
      <c r="C561" s="285"/>
      <c r="D561" s="267"/>
      <c r="E561" s="267"/>
      <c r="F561" s="267"/>
      <c r="G561" s="267"/>
      <c r="H561" s="267"/>
      <c r="I561" s="285"/>
      <c r="J561" s="285"/>
      <c r="K561" s="285"/>
      <c r="L561" s="285"/>
      <c r="M561" s="285"/>
      <c r="N561" s="285"/>
      <c r="O561" s="285"/>
      <c r="P561" s="285"/>
      <c r="Q561" s="285"/>
      <c r="R561" s="267"/>
      <c r="S561" s="285"/>
      <c r="T561" s="285"/>
      <c r="U561" s="285"/>
      <c r="V561" s="285"/>
      <c r="W561" s="263"/>
      <c r="X561" s="166" t="s">
        <v>2068</v>
      </c>
      <c r="Y561" s="167" t="s">
        <v>44</v>
      </c>
      <c r="Z561" s="167" t="s">
        <v>84</v>
      </c>
      <c r="AA561" s="167" t="s">
        <v>73</v>
      </c>
      <c r="AB561" s="167" t="s">
        <v>74</v>
      </c>
      <c r="AC561" s="167" t="s">
        <v>75</v>
      </c>
      <c r="AD561" s="167" t="s">
        <v>116</v>
      </c>
      <c r="AE561" s="285"/>
      <c r="AF561" s="167">
        <v>0</v>
      </c>
      <c r="AG561" s="167">
        <v>0</v>
      </c>
      <c r="AH561" s="167">
        <v>0</v>
      </c>
      <c r="AI561" s="167">
        <v>4.9391999999999996</v>
      </c>
      <c r="AJ561" s="285"/>
      <c r="AK561" s="167">
        <v>10</v>
      </c>
      <c r="AL561" s="167">
        <v>15</v>
      </c>
      <c r="AM561" s="167">
        <v>20</v>
      </c>
      <c r="AN561" s="167">
        <v>60</v>
      </c>
      <c r="AO561" s="318"/>
      <c r="AP561" s="285"/>
      <c r="AQ561" s="285"/>
      <c r="AR561" s="163" t="s">
        <v>2069</v>
      </c>
      <c r="AS561" s="168">
        <v>46023</v>
      </c>
      <c r="AT561" s="168">
        <v>46387</v>
      </c>
      <c r="AU561" s="317"/>
      <c r="AV561" s="167" t="s">
        <v>2065</v>
      </c>
    </row>
    <row r="562" spans="2:48" ht="170.25" customHeight="1" x14ac:dyDescent="0.35">
      <c r="B562" s="273">
        <v>229</v>
      </c>
      <c r="C562" s="285" t="s">
        <v>2070</v>
      </c>
      <c r="D562" s="267" t="s">
        <v>2071</v>
      </c>
      <c r="E562" s="267" t="s">
        <v>2072</v>
      </c>
      <c r="F562" s="267" t="s">
        <v>61</v>
      </c>
      <c r="G562" s="267" t="s">
        <v>2073</v>
      </c>
      <c r="H562" s="267" t="s">
        <v>2074</v>
      </c>
      <c r="I562" s="285" t="s">
        <v>298</v>
      </c>
      <c r="J562" s="285" t="s">
        <v>298</v>
      </c>
      <c r="K562" s="285" t="s">
        <v>298</v>
      </c>
      <c r="L562" s="285" t="s">
        <v>298</v>
      </c>
      <c r="M562" s="285" t="s">
        <v>2075</v>
      </c>
      <c r="N562" s="285" t="s">
        <v>540</v>
      </c>
      <c r="O562" s="285" t="s">
        <v>168</v>
      </c>
      <c r="P562" s="285" t="s">
        <v>65</v>
      </c>
      <c r="Q562" s="285" t="s">
        <v>66</v>
      </c>
      <c r="R562" s="267">
        <v>365</v>
      </c>
      <c r="S562" s="285" t="s">
        <v>113</v>
      </c>
      <c r="T562" s="285">
        <v>40</v>
      </c>
      <c r="U562" s="285" t="s">
        <v>69</v>
      </c>
      <c r="V562" s="285">
        <v>80</v>
      </c>
      <c r="W562" s="263" t="s">
        <v>70</v>
      </c>
      <c r="X562" s="166" t="s">
        <v>2076</v>
      </c>
      <c r="Y562" s="167" t="s">
        <v>185</v>
      </c>
      <c r="Z562" s="167" t="s">
        <v>94</v>
      </c>
      <c r="AA562" s="167" t="s">
        <v>73</v>
      </c>
      <c r="AB562" s="167" t="s">
        <v>74</v>
      </c>
      <c r="AC562" s="167" t="s">
        <v>75</v>
      </c>
      <c r="AD562" s="167" t="s">
        <v>76</v>
      </c>
      <c r="AE562" s="285">
        <v>10.1</v>
      </c>
      <c r="AF562" s="167">
        <v>15</v>
      </c>
      <c r="AG562" s="167">
        <v>15</v>
      </c>
      <c r="AH562" s="167">
        <v>12</v>
      </c>
      <c r="AI562" s="167">
        <v>28</v>
      </c>
      <c r="AJ562" s="285">
        <v>80</v>
      </c>
      <c r="AK562" s="167">
        <v>0</v>
      </c>
      <c r="AL562" s="167">
        <v>0</v>
      </c>
      <c r="AM562" s="167">
        <v>0</v>
      </c>
      <c r="AN562" s="167">
        <v>80</v>
      </c>
      <c r="AO562" s="318" t="s">
        <v>70</v>
      </c>
      <c r="AP562" s="285" t="s">
        <v>78</v>
      </c>
      <c r="AQ562" s="285" t="s">
        <v>2077</v>
      </c>
      <c r="AR562" s="163" t="s">
        <v>2078</v>
      </c>
      <c r="AS562" s="169">
        <v>46174</v>
      </c>
      <c r="AT562" s="169">
        <v>46387</v>
      </c>
      <c r="AU562" s="167" t="s">
        <v>187</v>
      </c>
      <c r="AV562" s="167" t="s">
        <v>2079</v>
      </c>
    </row>
    <row r="563" spans="2:48" ht="225" customHeight="1" x14ac:dyDescent="0.35">
      <c r="B563" s="275"/>
      <c r="C563" s="285"/>
      <c r="D563" s="267"/>
      <c r="E563" s="267"/>
      <c r="F563" s="267"/>
      <c r="G563" s="267"/>
      <c r="H563" s="267"/>
      <c r="I563" s="285"/>
      <c r="J563" s="285"/>
      <c r="K563" s="285"/>
      <c r="L563" s="285"/>
      <c r="M563" s="285"/>
      <c r="N563" s="285"/>
      <c r="O563" s="285"/>
      <c r="P563" s="285"/>
      <c r="Q563" s="285"/>
      <c r="R563" s="267"/>
      <c r="S563" s="285"/>
      <c r="T563" s="285"/>
      <c r="U563" s="285"/>
      <c r="V563" s="285"/>
      <c r="W563" s="263"/>
      <c r="X563" s="166" t="s">
        <v>2080</v>
      </c>
      <c r="Y563" s="167" t="s">
        <v>185</v>
      </c>
      <c r="Z563" s="167" t="s">
        <v>72</v>
      </c>
      <c r="AA563" s="167" t="s">
        <v>73</v>
      </c>
      <c r="AB563" s="167" t="s">
        <v>74</v>
      </c>
      <c r="AC563" s="167" t="s">
        <v>75</v>
      </c>
      <c r="AD563" s="167" t="s">
        <v>76</v>
      </c>
      <c r="AE563" s="285"/>
      <c r="AF563" s="167">
        <v>25</v>
      </c>
      <c r="AG563" s="167">
        <v>15</v>
      </c>
      <c r="AH563" s="167">
        <v>11.2</v>
      </c>
      <c r="AI563" s="167">
        <v>16.8</v>
      </c>
      <c r="AJ563" s="285"/>
      <c r="AK563" s="167">
        <v>0</v>
      </c>
      <c r="AL563" s="167">
        <v>0</v>
      </c>
      <c r="AM563" s="167">
        <v>0</v>
      </c>
      <c r="AN563" s="167">
        <v>80</v>
      </c>
      <c r="AO563" s="318"/>
      <c r="AP563" s="285"/>
      <c r="AQ563" s="285"/>
      <c r="AR563" s="163" t="s">
        <v>2081</v>
      </c>
      <c r="AS563" s="169">
        <v>46082</v>
      </c>
      <c r="AT563" s="169">
        <v>46387</v>
      </c>
      <c r="AU563" s="167" t="s">
        <v>81</v>
      </c>
      <c r="AV563" s="167" t="s">
        <v>2079</v>
      </c>
    </row>
    <row r="564" spans="2:48" ht="137.25" customHeight="1" x14ac:dyDescent="0.35">
      <c r="B564" s="273">
        <v>230</v>
      </c>
      <c r="C564" s="280" t="s">
        <v>2082</v>
      </c>
      <c r="D564" s="280" t="s">
        <v>2083</v>
      </c>
      <c r="E564" s="315" t="s">
        <v>2084</v>
      </c>
      <c r="F564" s="280" t="s">
        <v>61</v>
      </c>
      <c r="G564" s="315" t="s">
        <v>2085</v>
      </c>
      <c r="H564" s="315" t="s">
        <v>2086</v>
      </c>
      <c r="I564" s="308" t="s">
        <v>298</v>
      </c>
      <c r="J564" s="308" t="s">
        <v>298</v>
      </c>
      <c r="K564" s="308" t="s">
        <v>298</v>
      </c>
      <c r="L564" s="308" t="s">
        <v>298</v>
      </c>
      <c r="M564" s="308" t="s">
        <v>2087</v>
      </c>
      <c r="N564" s="316" t="s">
        <v>487</v>
      </c>
      <c r="O564" s="316" t="s">
        <v>168</v>
      </c>
      <c r="P564" s="308" t="s">
        <v>65</v>
      </c>
      <c r="Q564" s="308" t="s">
        <v>66</v>
      </c>
      <c r="R564" s="280">
        <v>365</v>
      </c>
      <c r="S564" s="308" t="s">
        <v>113</v>
      </c>
      <c r="T564" s="308">
        <v>40</v>
      </c>
      <c r="U564" s="308" t="s">
        <v>69</v>
      </c>
      <c r="V564" s="308">
        <v>80</v>
      </c>
      <c r="W564" s="263" t="s">
        <v>70</v>
      </c>
      <c r="X564" s="170" t="s">
        <v>2088</v>
      </c>
      <c r="Y564" s="171" t="s">
        <v>185</v>
      </c>
      <c r="Z564" s="171" t="s">
        <v>72</v>
      </c>
      <c r="AA564" s="171" t="s">
        <v>73</v>
      </c>
      <c r="AB564" s="171" t="s">
        <v>74</v>
      </c>
      <c r="AC564" s="171" t="s">
        <v>75</v>
      </c>
      <c r="AD564" s="171" t="s">
        <v>76</v>
      </c>
      <c r="AE564" s="308">
        <v>16.8</v>
      </c>
      <c r="AF564" s="171">
        <v>25</v>
      </c>
      <c r="AG564" s="171">
        <v>15</v>
      </c>
      <c r="AH564" s="171">
        <v>16</v>
      </c>
      <c r="AI564" s="171">
        <v>24</v>
      </c>
      <c r="AJ564" s="308">
        <v>80</v>
      </c>
      <c r="AK564" s="171">
        <v>0</v>
      </c>
      <c r="AL564" s="171">
        <v>0</v>
      </c>
      <c r="AM564" s="171">
        <v>0</v>
      </c>
      <c r="AN564" s="171">
        <v>80</v>
      </c>
      <c r="AO564" s="318" t="s">
        <v>70</v>
      </c>
      <c r="AP564" s="308" t="s">
        <v>78</v>
      </c>
      <c r="AQ564" s="308" t="s">
        <v>2089</v>
      </c>
      <c r="AR564" s="309" t="s">
        <v>2090</v>
      </c>
      <c r="AS564" s="311">
        <v>46023</v>
      </c>
      <c r="AT564" s="311">
        <v>46387</v>
      </c>
      <c r="AU564" s="308" t="s">
        <v>139</v>
      </c>
      <c r="AV564" s="308" t="s">
        <v>2091</v>
      </c>
    </row>
    <row r="565" spans="2:48" ht="192.75" customHeight="1" x14ac:dyDescent="0.35">
      <c r="B565" s="275"/>
      <c r="C565" s="280"/>
      <c r="D565" s="280"/>
      <c r="E565" s="315"/>
      <c r="F565" s="280"/>
      <c r="G565" s="315"/>
      <c r="H565" s="315"/>
      <c r="I565" s="313"/>
      <c r="J565" s="313"/>
      <c r="K565" s="313"/>
      <c r="L565" s="313"/>
      <c r="M565" s="308"/>
      <c r="N565" s="316"/>
      <c r="O565" s="316"/>
      <c r="P565" s="308"/>
      <c r="Q565" s="308"/>
      <c r="R565" s="280"/>
      <c r="S565" s="308"/>
      <c r="T565" s="308"/>
      <c r="U565" s="308"/>
      <c r="V565" s="308"/>
      <c r="W565" s="319"/>
      <c r="X565" s="170" t="s">
        <v>2092</v>
      </c>
      <c r="Y565" s="171" t="s">
        <v>185</v>
      </c>
      <c r="Z565" s="171" t="s">
        <v>94</v>
      </c>
      <c r="AA565" s="171" t="s">
        <v>73</v>
      </c>
      <c r="AB565" s="171" t="s">
        <v>74</v>
      </c>
      <c r="AC565" s="171" t="s">
        <v>75</v>
      </c>
      <c r="AD565" s="171" t="s">
        <v>76</v>
      </c>
      <c r="AE565" s="313"/>
      <c r="AF565" s="171">
        <v>15</v>
      </c>
      <c r="AG565" s="171">
        <v>15</v>
      </c>
      <c r="AH565" s="171">
        <v>7.2</v>
      </c>
      <c r="AI565" s="171">
        <v>16.8</v>
      </c>
      <c r="AJ565" s="313"/>
      <c r="AK565" s="171">
        <v>0</v>
      </c>
      <c r="AL565" s="171">
        <v>0</v>
      </c>
      <c r="AM565" s="171">
        <v>0</v>
      </c>
      <c r="AN565" s="171">
        <v>80</v>
      </c>
      <c r="AO565" s="320"/>
      <c r="AP565" s="308"/>
      <c r="AQ565" s="308"/>
      <c r="AR565" s="310"/>
      <c r="AS565" s="312"/>
      <c r="AT565" s="312"/>
      <c r="AU565" s="313"/>
      <c r="AV565" s="313"/>
    </row>
  </sheetData>
  <sheetProtection algorithmName="SHA-512" hashValue="YNkuI17o8LI2IoLI9VsCHed/V/Ei/wZOByLqO9goEljAzVSufUZAT/zKZKNvBFA7Xm8rWLQ2A5W2ohGmmCJfyQ==" saltValue="o+JtSSRnVyxrLD4AWRMr/A==" spinCount="100000" sheet="1" objects="1" scenarios="1"/>
  <mergeCells count="5978">
    <mergeCell ref="AV494:AV495"/>
    <mergeCell ref="AR517:AR519"/>
    <mergeCell ref="AS517:AS519"/>
    <mergeCell ref="AT517:AT519"/>
    <mergeCell ref="AU517:AU519"/>
    <mergeCell ref="AV517:AV519"/>
    <mergeCell ref="AU342:AU344"/>
    <mergeCell ref="AV342:AV344"/>
    <mergeCell ref="B448:B449"/>
    <mergeCell ref="B450:B452"/>
    <mergeCell ref="B453:B455"/>
    <mergeCell ref="B456:B458"/>
    <mergeCell ref="B459:B460"/>
    <mergeCell ref="B462:B463"/>
    <mergeCell ref="B464:B465"/>
    <mergeCell ref="B466:B468"/>
    <mergeCell ref="B469:B471"/>
    <mergeCell ref="B472:B474"/>
    <mergeCell ref="B475:B477"/>
    <mergeCell ref="B401:B403"/>
    <mergeCell ref="B404:B405"/>
    <mergeCell ref="B406:B407"/>
    <mergeCell ref="B409:B410"/>
    <mergeCell ref="B413:B414"/>
    <mergeCell ref="B415:B416"/>
    <mergeCell ref="B417:B419"/>
    <mergeCell ref="B420:B422"/>
    <mergeCell ref="B423:B425"/>
    <mergeCell ref="B426:B428"/>
    <mergeCell ref="B435:B436"/>
    <mergeCell ref="B437:B438"/>
    <mergeCell ref="B439:B440"/>
    <mergeCell ref="B547:B548"/>
    <mergeCell ref="B545:B546"/>
    <mergeCell ref="B479:B480"/>
    <mergeCell ref="B481:B482"/>
    <mergeCell ref="B485:B486"/>
    <mergeCell ref="B487:B488"/>
    <mergeCell ref="B494:B495"/>
    <mergeCell ref="B496:B498"/>
    <mergeCell ref="B499:B501"/>
    <mergeCell ref="B502:B504"/>
    <mergeCell ref="B505:B507"/>
    <mergeCell ref="B517:B519"/>
    <mergeCell ref="B520:B522"/>
    <mergeCell ref="B523:B525"/>
    <mergeCell ref="B526:B528"/>
    <mergeCell ref="B529:B531"/>
    <mergeCell ref="B532:B534"/>
    <mergeCell ref="B535:B536"/>
    <mergeCell ref="B537:B539"/>
    <mergeCell ref="B540:B542"/>
    <mergeCell ref="B543:B544"/>
    <mergeCell ref="B441:B442"/>
    <mergeCell ref="B443:B444"/>
    <mergeCell ref="B445:B447"/>
    <mergeCell ref="AP220:AP222"/>
    <mergeCell ref="AQ220:AQ222"/>
    <mergeCell ref="AR220:AR222"/>
    <mergeCell ref="AS220:AS222"/>
    <mergeCell ref="AT220:AT222"/>
    <mergeCell ref="AU220:AU222"/>
    <mergeCell ref="AV220:AV222"/>
    <mergeCell ref="B220:B222"/>
    <mergeCell ref="B377:B379"/>
    <mergeCell ref="B380:B382"/>
    <mergeCell ref="B383:B385"/>
    <mergeCell ref="B386:B387"/>
    <mergeCell ref="B372:AV376"/>
    <mergeCell ref="B388:B389"/>
    <mergeCell ref="B390:B392"/>
    <mergeCell ref="B393:B395"/>
    <mergeCell ref="B398:B399"/>
    <mergeCell ref="F377:F379"/>
    <mergeCell ref="G377:G379"/>
    <mergeCell ref="H377:H379"/>
    <mergeCell ref="F380:F382"/>
    <mergeCell ref="G380:G382"/>
    <mergeCell ref="H380:H382"/>
    <mergeCell ref="AV339:AV341"/>
    <mergeCell ref="AR339:AR341"/>
    <mergeCell ref="AQ339:AQ341"/>
    <mergeCell ref="AV330:AV332"/>
    <mergeCell ref="Q220:Q222"/>
    <mergeCell ref="R220:R222"/>
    <mergeCell ref="S220:S222"/>
    <mergeCell ref="T220:T222"/>
    <mergeCell ref="U220:U222"/>
    <mergeCell ref="V220:V222"/>
    <mergeCell ref="W220:W222"/>
    <mergeCell ref="X220:X222"/>
    <mergeCell ref="Y220:Y222"/>
    <mergeCell ref="Z220:Z222"/>
    <mergeCell ref="AA220:AA222"/>
    <mergeCell ref="AB220:AB222"/>
    <mergeCell ref="AC220:AC222"/>
    <mergeCell ref="AD220:AD222"/>
    <mergeCell ref="AE220:AE222"/>
    <mergeCell ref="AJ220:AJ222"/>
    <mergeCell ref="AO220:AO222"/>
    <mergeCell ref="AQ330:AQ332"/>
    <mergeCell ref="AQ327:AQ329"/>
    <mergeCell ref="AQ324:AQ326"/>
    <mergeCell ref="U288:U291"/>
    <mergeCell ref="V288:V291"/>
    <mergeCell ref="W288:W291"/>
    <mergeCell ref="AE288:AE291"/>
    <mergeCell ref="AJ288:AJ291"/>
    <mergeCell ref="AO288:AO291"/>
    <mergeCell ref="U301:U302"/>
    <mergeCell ref="V301:V302"/>
    <mergeCell ref="W301:W302"/>
    <mergeCell ref="AE301:AE302"/>
    <mergeCell ref="AJ301:AJ302"/>
    <mergeCell ref="U295:U298"/>
    <mergeCell ref="V295:V298"/>
    <mergeCell ref="T279:T281"/>
    <mergeCell ref="AV324:AV326"/>
    <mergeCell ref="AV327:AV329"/>
    <mergeCell ref="V308:V311"/>
    <mergeCell ref="W308:W311"/>
    <mergeCell ref="AE308:AE311"/>
    <mergeCell ref="AJ308:AJ311"/>
    <mergeCell ref="AO308:AO311"/>
    <mergeCell ref="AP308:AP311"/>
    <mergeCell ref="AQ308:AQ311"/>
    <mergeCell ref="B369:B371"/>
    <mergeCell ref="I369:I371"/>
    <mergeCell ref="J369:J371"/>
    <mergeCell ref="K369:K371"/>
    <mergeCell ref="L369:L371"/>
    <mergeCell ref="C342:C344"/>
    <mergeCell ref="D342:D344"/>
    <mergeCell ref="E342:E344"/>
    <mergeCell ref="F342:F344"/>
    <mergeCell ref="G342:G344"/>
    <mergeCell ref="H342:H344"/>
    <mergeCell ref="I342:I344"/>
    <mergeCell ref="J342:J344"/>
    <mergeCell ref="K342:K344"/>
    <mergeCell ref="L342:L344"/>
    <mergeCell ref="C351:C353"/>
    <mergeCell ref="D351:D353"/>
    <mergeCell ref="E351:E353"/>
    <mergeCell ref="F351:F353"/>
    <mergeCell ref="G351:G353"/>
    <mergeCell ref="B318:B320"/>
    <mergeCell ref="B321:B323"/>
    <mergeCell ref="B333:B335"/>
    <mergeCell ref="B336:B338"/>
    <mergeCell ref="B339:B341"/>
    <mergeCell ref="B342:B344"/>
    <mergeCell ref="B345:B347"/>
    <mergeCell ref="B348:B350"/>
    <mergeCell ref="B351:B353"/>
    <mergeCell ref="B354:B356"/>
    <mergeCell ref="B357:B359"/>
    <mergeCell ref="B360:B362"/>
    <mergeCell ref="B363:B365"/>
    <mergeCell ref="B366:B368"/>
    <mergeCell ref="B264:B267"/>
    <mergeCell ref="B268:B271"/>
    <mergeCell ref="B273:B275"/>
    <mergeCell ref="B276:B278"/>
    <mergeCell ref="B279:B281"/>
    <mergeCell ref="B282:B283"/>
    <mergeCell ref="B284:B287"/>
    <mergeCell ref="B288:B291"/>
    <mergeCell ref="B292:B294"/>
    <mergeCell ref="B295:B298"/>
    <mergeCell ref="B299:B300"/>
    <mergeCell ref="B301:B302"/>
    <mergeCell ref="B303:B304"/>
    <mergeCell ref="B305:B307"/>
    <mergeCell ref="B308:B311"/>
    <mergeCell ref="B312:B315"/>
    <mergeCell ref="B316:B317"/>
    <mergeCell ref="B217:B218"/>
    <mergeCell ref="B224:B225"/>
    <mergeCell ref="B226:B227"/>
    <mergeCell ref="B228:B229"/>
    <mergeCell ref="B231:B233"/>
    <mergeCell ref="B234:B237"/>
    <mergeCell ref="B238:B240"/>
    <mergeCell ref="B241:B243"/>
    <mergeCell ref="B244:B246"/>
    <mergeCell ref="B247:B249"/>
    <mergeCell ref="B250:B253"/>
    <mergeCell ref="B254:B256"/>
    <mergeCell ref="B257:B260"/>
    <mergeCell ref="B261:B263"/>
    <mergeCell ref="B324:B326"/>
    <mergeCell ref="B327:B329"/>
    <mergeCell ref="B330:B332"/>
    <mergeCell ref="B164:B166"/>
    <mergeCell ref="B167:B168"/>
    <mergeCell ref="B169:B171"/>
    <mergeCell ref="B172:B174"/>
    <mergeCell ref="B175:B176"/>
    <mergeCell ref="B177:B179"/>
    <mergeCell ref="B180:B182"/>
    <mergeCell ref="B183:B186"/>
    <mergeCell ref="B187:B190"/>
    <mergeCell ref="B191:B193"/>
    <mergeCell ref="B194:B196"/>
    <mergeCell ref="B198:B199"/>
    <mergeCell ref="B202:B204"/>
    <mergeCell ref="B205:B207"/>
    <mergeCell ref="B208:B210"/>
    <mergeCell ref="B211:B213"/>
    <mergeCell ref="B214:B216"/>
    <mergeCell ref="B114:B116"/>
    <mergeCell ref="B117:B119"/>
    <mergeCell ref="B123:B124"/>
    <mergeCell ref="B125:B126"/>
    <mergeCell ref="B128:B130"/>
    <mergeCell ref="B131:B133"/>
    <mergeCell ref="B134:B135"/>
    <mergeCell ref="B136:B137"/>
    <mergeCell ref="B138:B139"/>
    <mergeCell ref="B140:B141"/>
    <mergeCell ref="B142:B144"/>
    <mergeCell ref="B145:B148"/>
    <mergeCell ref="B149:B151"/>
    <mergeCell ref="B120:B121"/>
    <mergeCell ref="B152:B154"/>
    <mergeCell ref="B155:B160"/>
    <mergeCell ref="B161:B163"/>
    <mergeCell ref="B72:B75"/>
    <mergeCell ref="B76:B77"/>
    <mergeCell ref="B78:B79"/>
    <mergeCell ref="B80:B81"/>
    <mergeCell ref="B82:B83"/>
    <mergeCell ref="B84:B85"/>
    <mergeCell ref="B86:B87"/>
    <mergeCell ref="B88:B90"/>
    <mergeCell ref="B91:B93"/>
    <mergeCell ref="B94:B95"/>
    <mergeCell ref="B96:B98"/>
    <mergeCell ref="B99:B100"/>
    <mergeCell ref="B101:B102"/>
    <mergeCell ref="B103:B104"/>
    <mergeCell ref="B105:B107"/>
    <mergeCell ref="B108:B110"/>
    <mergeCell ref="B111:B113"/>
    <mergeCell ref="V180:V182"/>
    <mergeCell ref="W180:W182"/>
    <mergeCell ref="AE180:AE182"/>
    <mergeCell ref="AJ180:AJ182"/>
    <mergeCell ref="AO180:AO182"/>
    <mergeCell ref="AP180:AP182"/>
    <mergeCell ref="AQ180:AQ182"/>
    <mergeCell ref="AS180:AS182"/>
    <mergeCell ref="AT180:AT182"/>
    <mergeCell ref="AU180:AU182"/>
    <mergeCell ref="AV180:AV182"/>
    <mergeCell ref="B7:B8"/>
    <mergeCell ref="B11:B12"/>
    <mergeCell ref="B13:B15"/>
    <mergeCell ref="B21:B22"/>
    <mergeCell ref="B24:B26"/>
    <mergeCell ref="B27:B28"/>
    <mergeCell ref="B29:B31"/>
    <mergeCell ref="B32:B34"/>
    <mergeCell ref="B35:B37"/>
    <mergeCell ref="B38:B39"/>
    <mergeCell ref="B40:B41"/>
    <mergeCell ref="B46:B47"/>
    <mergeCell ref="B48:B49"/>
    <mergeCell ref="B50:B51"/>
    <mergeCell ref="B52:B53"/>
    <mergeCell ref="B54:B56"/>
    <mergeCell ref="B58:B59"/>
    <mergeCell ref="B60:B61"/>
    <mergeCell ref="B62:B64"/>
    <mergeCell ref="B65:B67"/>
    <mergeCell ref="B68:B71"/>
    <mergeCell ref="U177:U179"/>
    <mergeCell ref="V177:V179"/>
    <mergeCell ref="W177:W179"/>
    <mergeCell ref="AE177:AE179"/>
    <mergeCell ref="AJ177:AJ179"/>
    <mergeCell ref="AO177:AO179"/>
    <mergeCell ref="AP177:AP179"/>
    <mergeCell ref="AQ177:AQ179"/>
    <mergeCell ref="AR177:AR179"/>
    <mergeCell ref="AS177:AS179"/>
    <mergeCell ref="AT177:AT179"/>
    <mergeCell ref="AU177:AU179"/>
    <mergeCell ref="AV177:AV179"/>
    <mergeCell ref="C180:C182"/>
    <mergeCell ref="D180:D182"/>
    <mergeCell ref="E180:E182"/>
    <mergeCell ref="F180:F182"/>
    <mergeCell ref="G180:G182"/>
    <mergeCell ref="H180:H182"/>
    <mergeCell ref="I180:I182"/>
    <mergeCell ref="J180:J182"/>
    <mergeCell ref="K180:K182"/>
    <mergeCell ref="L180:L182"/>
    <mergeCell ref="M180:M182"/>
    <mergeCell ref="N180:N182"/>
    <mergeCell ref="O180:O182"/>
    <mergeCell ref="P180:P182"/>
    <mergeCell ref="Q180:Q182"/>
    <mergeCell ref="R180:R182"/>
    <mergeCell ref="S180:S182"/>
    <mergeCell ref="T180:T182"/>
    <mergeCell ref="U180:U182"/>
    <mergeCell ref="C177:C179"/>
    <mergeCell ref="D177:D179"/>
    <mergeCell ref="E177:E179"/>
    <mergeCell ref="F177:F179"/>
    <mergeCell ref="G177:G179"/>
    <mergeCell ref="H177:H179"/>
    <mergeCell ref="I177:I179"/>
    <mergeCell ref="J177:J179"/>
    <mergeCell ref="K177:K179"/>
    <mergeCell ref="L177:L179"/>
    <mergeCell ref="M177:M179"/>
    <mergeCell ref="N177:N179"/>
    <mergeCell ref="O177:O179"/>
    <mergeCell ref="P177:P179"/>
    <mergeCell ref="Q177:Q179"/>
    <mergeCell ref="R177:R179"/>
    <mergeCell ref="S177:S179"/>
    <mergeCell ref="AU172:AU174"/>
    <mergeCell ref="AV172:AV174"/>
    <mergeCell ref="C175:C176"/>
    <mergeCell ref="D175:D176"/>
    <mergeCell ref="E175:E176"/>
    <mergeCell ref="F175:F176"/>
    <mergeCell ref="G175:G176"/>
    <mergeCell ref="H175:H176"/>
    <mergeCell ref="I175:I176"/>
    <mergeCell ref="J175:J176"/>
    <mergeCell ref="K175:K176"/>
    <mergeCell ref="L175:L176"/>
    <mergeCell ref="M175:M176"/>
    <mergeCell ref="N175:N176"/>
    <mergeCell ref="O175:O176"/>
    <mergeCell ref="P175:P176"/>
    <mergeCell ref="Q175:Q176"/>
    <mergeCell ref="R175:R176"/>
    <mergeCell ref="S175:S176"/>
    <mergeCell ref="T175:T176"/>
    <mergeCell ref="U175:U176"/>
    <mergeCell ref="V175:V176"/>
    <mergeCell ref="W175:W176"/>
    <mergeCell ref="AE175:AE176"/>
    <mergeCell ref="AJ175:AJ176"/>
    <mergeCell ref="AO175:AO176"/>
    <mergeCell ref="AP175:AP176"/>
    <mergeCell ref="AQ175:AQ176"/>
    <mergeCell ref="AU175:AU176"/>
    <mergeCell ref="AV175:AV176"/>
    <mergeCell ref="AT175:AT176"/>
    <mergeCell ref="AS175:AS176"/>
    <mergeCell ref="AV167:AV171"/>
    <mergeCell ref="C172:C174"/>
    <mergeCell ref="D172:D174"/>
    <mergeCell ref="E172:E174"/>
    <mergeCell ref="F172:F174"/>
    <mergeCell ref="G172:G174"/>
    <mergeCell ref="H172:H174"/>
    <mergeCell ref="I172:I174"/>
    <mergeCell ref="J172:J174"/>
    <mergeCell ref="K172:K174"/>
    <mergeCell ref="L172:L174"/>
    <mergeCell ref="M172:M174"/>
    <mergeCell ref="N172:N174"/>
    <mergeCell ref="O172:O174"/>
    <mergeCell ref="P172:P174"/>
    <mergeCell ref="Q172:Q174"/>
    <mergeCell ref="R172:R174"/>
    <mergeCell ref="S172:S174"/>
    <mergeCell ref="T172:T174"/>
    <mergeCell ref="U172:U174"/>
    <mergeCell ref="V172:V174"/>
    <mergeCell ref="W172:W174"/>
    <mergeCell ref="AE172:AE174"/>
    <mergeCell ref="I167:I168"/>
    <mergeCell ref="J167:J168"/>
    <mergeCell ref="K167:K168"/>
    <mergeCell ref="AJ172:AJ174"/>
    <mergeCell ref="AO172:AO174"/>
    <mergeCell ref="AP172:AP174"/>
    <mergeCell ref="AQ172:AQ174"/>
    <mergeCell ref="AR172:AR174"/>
    <mergeCell ref="AS172:AS174"/>
    <mergeCell ref="C169:C171"/>
    <mergeCell ref="D169:D171"/>
    <mergeCell ref="E169:E171"/>
    <mergeCell ref="F169:F171"/>
    <mergeCell ref="G169:G171"/>
    <mergeCell ref="H169:H171"/>
    <mergeCell ref="I169:I171"/>
    <mergeCell ref="J169:J171"/>
    <mergeCell ref="K169:K171"/>
    <mergeCell ref="L169:L171"/>
    <mergeCell ref="M169:M171"/>
    <mergeCell ref="N169:N171"/>
    <mergeCell ref="O169:O171"/>
    <mergeCell ref="P169:P171"/>
    <mergeCell ref="Q169:Q171"/>
    <mergeCell ref="R169:R171"/>
    <mergeCell ref="S169:S171"/>
    <mergeCell ref="AS390:AS392"/>
    <mergeCell ref="AR390:AR392"/>
    <mergeCell ref="AT390:AT392"/>
    <mergeCell ref="AU390:AU392"/>
    <mergeCell ref="AV390:AV392"/>
    <mergeCell ref="B9:B10"/>
    <mergeCell ref="I191:I193"/>
    <mergeCell ref="J191:J193"/>
    <mergeCell ref="K191:K193"/>
    <mergeCell ref="L191:L193"/>
    <mergeCell ref="C167:C168"/>
    <mergeCell ref="D167:D168"/>
    <mergeCell ref="E167:E168"/>
    <mergeCell ref="F167:F168"/>
    <mergeCell ref="G167:G168"/>
    <mergeCell ref="H167:H168"/>
    <mergeCell ref="M167:M168"/>
    <mergeCell ref="N167:N168"/>
    <mergeCell ref="O167:O168"/>
    <mergeCell ref="P167:P168"/>
    <mergeCell ref="Q167:Q168"/>
    <mergeCell ref="R167:R168"/>
    <mergeCell ref="S167:S168"/>
    <mergeCell ref="T167:T168"/>
    <mergeCell ref="U167:U168"/>
    <mergeCell ref="V167:V168"/>
    <mergeCell ref="W167:W168"/>
    <mergeCell ref="AE167:AE168"/>
    <mergeCell ref="AJ167:AJ168"/>
    <mergeCell ref="AO167:AO168"/>
    <mergeCell ref="AP167:AP168"/>
    <mergeCell ref="AQ167:AQ168"/>
    <mergeCell ref="AS358:AS359"/>
    <mergeCell ref="AT358:AT359"/>
    <mergeCell ref="AU358:AU359"/>
    <mergeCell ref="AV358:AV359"/>
    <mergeCell ref="AR360:AR362"/>
    <mergeCell ref="AQ360:AQ362"/>
    <mergeCell ref="AS360:AS362"/>
    <mergeCell ref="AS363:AS365"/>
    <mergeCell ref="AS366:AS368"/>
    <mergeCell ref="AT360:AT362"/>
    <mergeCell ref="AU360:AU362"/>
    <mergeCell ref="AV360:AV362"/>
    <mergeCell ref="AQ363:AQ365"/>
    <mergeCell ref="AR363:AR365"/>
    <mergeCell ref="AR366:AR368"/>
    <mergeCell ref="AQ366:AQ368"/>
    <mergeCell ref="AT366:AT368"/>
    <mergeCell ref="AU366:AU368"/>
    <mergeCell ref="AV366:AV368"/>
    <mergeCell ref="AV363:AV365"/>
    <mergeCell ref="AT363:AT365"/>
    <mergeCell ref="AU363:AU365"/>
    <mergeCell ref="AU167:AU168"/>
    <mergeCell ref="AS167:AS168"/>
    <mergeCell ref="AT167:AT168"/>
    <mergeCell ref="AR312:AR313"/>
    <mergeCell ref="AV346:AV347"/>
    <mergeCell ref="AQ348:AQ350"/>
    <mergeCell ref="AQ351:AQ353"/>
    <mergeCell ref="AQ354:AQ356"/>
    <mergeCell ref="AR348:AR350"/>
    <mergeCell ref="AS348:AS350"/>
    <mergeCell ref="AT348:AT350"/>
    <mergeCell ref="AU348:AU350"/>
    <mergeCell ref="AV348:AV350"/>
    <mergeCell ref="AV351:AV353"/>
    <mergeCell ref="AU351:AU353"/>
    <mergeCell ref="AS351:AS353"/>
    <mergeCell ref="AT351:AT353"/>
    <mergeCell ref="AR351:AR353"/>
    <mergeCell ref="AR354:AR356"/>
    <mergeCell ref="AS354:AS356"/>
    <mergeCell ref="AT354:AT356"/>
    <mergeCell ref="AU354:AU356"/>
    <mergeCell ref="AV354:AV356"/>
    <mergeCell ref="AS346:AS347"/>
    <mergeCell ref="AT346:AT347"/>
    <mergeCell ref="AQ345:AQ347"/>
    <mergeCell ref="AU346:AU347"/>
    <mergeCell ref="AQ169:AQ171"/>
    <mergeCell ref="AR170:AR171"/>
    <mergeCell ref="AS169:AS171"/>
    <mergeCell ref="AT169:AT171"/>
    <mergeCell ref="AU169:AU171"/>
    <mergeCell ref="AT330:AT332"/>
    <mergeCell ref="AU330:AU332"/>
    <mergeCell ref="AR342:AR344"/>
    <mergeCell ref="AQ333:AQ335"/>
    <mergeCell ref="AQ336:AQ338"/>
    <mergeCell ref="AR333:AR335"/>
    <mergeCell ref="AR336:AR338"/>
    <mergeCell ref="AR330:AR332"/>
    <mergeCell ref="AU305:AU307"/>
    <mergeCell ref="AU295:AU298"/>
    <mergeCell ref="AP288:AP291"/>
    <mergeCell ref="AQ288:AQ291"/>
    <mergeCell ref="AR288:AR291"/>
    <mergeCell ref="AS288:AS291"/>
    <mergeCell ref="AT288:AT291"/>
    <mergeCell ref="AQ295:AQ298"/>
    <mergeCell ref="AR295:AR298"/>
    <mergeCell ref="AS295:AS298"/>
    <mergeCell ref="AT295:AT298"/>
    <mergeCell ref="AP117:AP119"/>
    <mergeCell ref="AQ117:AQ119"/>
    <mergeCell ref="AV136:AV137"/>
    <mergeCell ref="AO134:AO135"/>
    <mergeCell ref="AP134:AP135"/>
    <mergeCell ref="AQ134:AQ135"/>
    <mergeCell ref="AR125:AR126"/>
    <mergeCell ref="AS125:AS126"/>
    <mergeCell ref="AT125:AT126"/>
    <mergeCell ref="AV125:AV126"/>
    <mergeCell ref="AE128:AE130"/>
    <mergeCell ref="AJ128:AJ130"/>
    <mergeCell ref="AO128:AO130"/>
    <mergeCell ref="AP128:AP130"/>
    <mergeCell ref="AQ128:AQ130"/>
    <mergeCell ref="AP123:AP124"/>
    <mergeCell ref="AQ123:AQ124"/>
    <mergeCell ref="AR123:AR124"/>
    <mergeCell ref="AS123:AS124"/>
    <mergeCell ref="AT123:AT124"/>
    <mergeCell ref="AU123:AU124"/>
    <mergeCell ref="C123:C124"/>
    <mergeCell ref="D123:D124"/>
    <mergeCell ref="E123:E124"/>
    <mergeCell ref="F123:F124"/>
    <mergeCell ref="G123:G124"/>
    <mergeCell ref="H123:H124"/>
    <mergeCell ref="I123:I124"/>
    <mergeCell ref="J123:J124"/>
    <mergeCell ref="K123:K124"/>
    <mergeCell ref="L123:L124"/>
    <mergeCell ref="M123:M124"/>
    <mergeCell ref="N123:N124"/>
    <mergeCell ref="O123:O124"/>
    <mergeCell ref="P123:P124"/>
    <mergeCell ref="Q123:Q124"/>
    <mergeCell ref="R123:R124"/>
    <mergeCell ref="S123:S124"/>
    <mergeCell ref="T123:T124"/>
    <mergeCell ref="U123:U124"/>
    <mergeCell ref="V123:V124"/>
    <mergeCell ref="W123:W124"/>
    <mergeCell ref="AE123:AE124"/>
    <mergeCell ref="AJ123:AJ124"/>
    <mergeCell ref="AO123:AO124"/>
    <mergeCell ref="AP114:AP116"/>
    <mergeCell ref="AQ114:AQ116"/>
    <mergeCell ref="AR114:AR116"/>
    <mergeCell ref="AS114:AS116"/>
    <mergeCell ref="AT114:AT116"/>
    <mergeCell ref="AU114:AU116"/>
    <mergeCell ref="AV114:AV116"/>
    <mergeCell ref="C117:C119"/>
    <mergeCell ref="D117:D119"/>
    <mergeCell ref="E117:E119"/>
    <mergeCell ref="F117:F119"/>
    <mergeCell ref="G117:G119"/>
    <mergeCell ref="H117:H119"/>
    <mergeCell ref="I117:I119"/>
    <mergeCell ref="J117:J119"/>
    <mergeCell ref="K117:K119"/>
    <mergeCell ref="L117:L119"/>
    <mergeCell ref="M117:M119"/>
    <mergeCell ref="N117:N119"/>
    <mergeCell ref="O117:O119"/>
    <mergeCell ref="P117:P119"/>
    <mergeCell ref="Q117:Q119"/>
    <mergeCell ref="R117:R119"/>
    <mergeCell ref="S117:S119"/>
    <mergeCell ref="T117:T119"/>
    <mergeCell ref="AA117:AA119"/>
    <mergeCell ref="V111:V113"/>
    <mergeCell ref="W111:W113"/>
    <mergeCell ref="AE111:AE113"/>
    <mergeCell ref="AJ111:AJ113"/>
    <mergeCell ref="AO111:AO113"/>
    <mergeCell ref="AP111:AP113"/>
    <mergeCell ref="AQ111:AQ113"/>
    <mergeCell ref="AR111:AR113"/>
    <mergeCell ref="C114:C116"/>
    <mergeCell ref="D114:D116"/>
    <mergeCell ref="E114:E116"/>
    <mergeCell ref="F114:F116"/>
    <mergeCell ref="G114:G116"/>
    <mergeCell ref="H114:H116"/>
    <mergeCell ref="I114:I116"/>
    <mergeCell ref="J114:J116"/>
    <mergeCell ref="K114:K116"/>
    <mergeCell ref="L114:L116"/>
    <mergeCell ref="M114:M116"/>
    <mergeCell ref="N114:N116"/>
    <mergeCell ref="O114:O116"/>
    <mergeCell ref="P114:P116"/>
    <mergeCell ref="Q114:Q116"/>
    <mergeCell ref="R114:R116"/>
    <mergeCell ref="S114:S116"/>
    <mergeCell ref="AB117:AB119"/>
    <mergeCell ref="AC117:AC119"/>
    <mergeCell ref="AD117:AD119"/>
    <mergeCell ref="AE117:AE119"/>
    <mergeCell ref="AJ117:AJ119"/>
    <mergeCell ref="AO117:AO119"/>
    <mergeCell ref="T114:T116"/>
    <mergeCell ref="U114:U116"/>
    <mergeCell ref="V114:V116"/>
    <mergeCell ref="W114:W116"/>
    <mergeCell ref="AE114:AE116"/>
    <mergeCell ref="AJ114:AJ116"/>
    <mergeCell ref="AO114:AO116"/>
    <mergeCell ref="E111:E113"/>
    <mergeCell ref="F111:F113"/>
    <mergeCell ref="G111:G113"/>
    <mergeCell ref="H111:H113"/>
    <mergeCell ref="I111:I113"/>
    <mergeCell ref="J111:J113"/>
    <mergeCell ref="K111:K113"/>
    <mergeCell ref="L111:L113"/>
    <mergeCell ref="M111:M113"/>
    <mergeCell ref="N111:N113"/>
    <mergeCell ref="O111:O113"/>
    <mergeCell ref="P111:P113"/>
    <mergeCell ref="Q111:Q113"/>
    <mergeCell ref="R111:R113"/>
    <mergeCell ref="S111:S113"/>
    <mergeCell ref="T111:T113"/>
    <mergeCell ref="U111:U113"/>
    <mergeCell ref="AT464:AT465"/>
    <mergeCell ref="AU464:AU465"/>
    <mergeCell ref="AV464:AV465"/>
    <mergeCell ref="C108:C110"/>
    <mergeCell ref="D108:D110"/>
    <mergeCell ref="E108:E110"/>
    <mergeCell ref="F108:F110"/>
    <mergeCell ref="G108:G110"/>
    <mergeCell ref="H108:H110"/>
    <mergeCell ref="I108:I110"/>
    <mergeCell ref="J108:J110"/>
    <mergeCell ref="K108:K110"/>
    <mergeCell ref="L108:L110"/>
    <mergeCell ref="M108:M110"/>
    <mergeCell ref="N108:N110"/>
    <mergeCell ref="O108:O110"/>
    <mergeCell ref="P108:P110"/>
    <mergeCell ref="Q108:Q110"/>
    <mergeCell ref="R108:R110"/>
    <mergeCell ref="S108:S110"/>
    <mergeCell ref="T108:T110"/>
    <mergeCell ref="U108:U110"/>
    <mergeCell ref="V108:V110"/>
    <mergeCell ref="W108:W110"/>
    <mergeCell ref="AE108:AE110"/>
    <mergeCell ref="AJ108:AJ110"/>
    <mergeCell ref="AO108:AO110"/>
    <mergeCell ref="AP108:AP110"/>
    <mergeCell ref="AQ108:AQ110"/>
    <mergeCell ref="X109:X110"/>
    <mergeCell ref="C111:C113"/>
    <mergeCell ref="D111:D113"/>
    <mergeCell ref="AS462:AS463"/>
    <mergeCell ref="AT462:AT463"/>
    <mergeCell ref="AU462:AU463"/>
    <mergeCell ref="AV462:AV463"/>
    <mergeCell ref="C464:C465"/>
    <mergeCell ref="D464:D465"/>
    <mergeCell ref="E464:E465"/>
    <mergeCell ref="F464:F465"/>
    <mergeCell ref="G464:G465"/>
    <mergeCell ref="H464:H465"/>
    <mergeCell ref="I464:I465"/>
    <mergeCell ref="J464:J465"/>
    <mergeCell ref="K464:K465"/>
    <mergeCell ref="L464:L465"/>
    <mergeCell ref="M464:M465"/>
    <mergeCell ref="N464:N465"/>
    <mergeCell ref="O464:O465"/>
    <mergeCell ref="P464:P465"/>
    <mergeCell ref="Q464:Q465"/>
    <mergeCell ref="R464:R465"/>
    <mergeCell ref="S464:S465"/>
    <mergeCell ref="T464:T465"/>
    <mergeCell ref="U464:U465"/>
    <mergeCell ref="V464:V465"/>
    <mergeCell ref="W464:W465"/>
    <mergeCell ref="AE464:AE465"/>
    <mergeCell ref="AJ464:AJ465"/>
    <mergeCell ref="AO464:AO465"/>
    <mergeCell ref="AP464:AP465"/>
    <mergeCell ref="AQ464:AQ465"/>
    <mergeCell ref="AR464:AR465"/>
    <mergeCell ref="AS464:AS465"/>
    <mergeCell ref="AJ448:AJ449"/>
    <mergeCell ref="AO448:AO449"/>
    <mergeCell ref="AP448:AP449"/>
    <mergeCell ref="AQ448:AQ449"/>
    <mergeCell ref="AR448:AR449"/>
    <mergeCell ref="AS448:AS449"/>
    <mergeCell ref="AT448:AT449"/>
    <mergeCell ref="AU448:AU449"/>
    <mergeCell ref="AV448:AV449"/>
    <mergeCell ref="C462:C463"/>
    <mergeCell ref="D462:D463"/>
    <mergeCell ref="E462:E463"/>
    <mergeCell ref="F462:F463"/>
    <mergeCell ref="G462:G463"/>
    <mergeCell ref="H462:H463"/>
    <mergeCell ref="M462:M463"/>
    <mergeCell ref="N462:N463"/>
    <mergeCell ref="O462:O463"/>
    <mergeCell ref="P462:P463"/>
    <mergeCell ref="Q462:Q463"/>
    <mergeCell ref="R462:R463"/>
    <mergeCell ref="S462:S463"/>
    <mergeCell ref="T462:T463"/>
    <mergeCell ref="U462:U463"/>
    <mergeCell ref="V462:V463"/>
    <mergeCell ref="W462:W463"/>
    <mergeCell ref="AE462:AE463"/>
    <mergeCell ref="AJ462:AJ463"/>
    <mergeCell ref="AO462:AO463"/>
    <mergeCell ref="AP462:AP463"/>
    <mergeCell ref="AQ462:AQ463"/>
    <mergeCell ref="AR462:AR463"/>
    <mergeCell ref="AE445:AE447"/>
    <mergeCell ref="AJ445:AJ447"/>
    <mergeCell ref="AO445:AO447"/>
    <mergeCell ref="AP445:AP447"/>
    <mergeCell ref="AQ445:AQ447"/>
    <mergeCell ref="AR445:AR447"/>
    <mergeCell ref="AS445:AS447"/>
    <mergeCell ref="AT445:AT447"/>
    <mergeCell ref="AU445:AU447"/>
    <mergeCell ref="AV445:AV447"/>
    <mergeCell ref="C448:C449"/>
    <mergeCell ref="D448:D449"/>
    <mergeCell ref="E448:E449"/>
    <mergeCell ref="F448:F449"/>
    <mergeCell ref="G448:G449"/>
    <mergeCell ref="H448:H449"/>
    <mergeCell ref="I448:I449"/>
    <mergeCell ref="J448:J449"/>
    <mergeCell ref="K448:K449"/>
    <mergeCell ref="L448:L449"/>
    <mergeCell ref="M448:M449"/>
    <mergeCell ref="N448:N449"/>
    <mergeCell ref="O448:O449"/>
    <mergeCell ref="P448:P449"/>
    <mergeCell ref="Q448:Q449"/>
    <mergeCell ref="R448:R449"/>
    <mergeCell ref="S448:S449"/>
    <mergeCell ref="T448:T449"/>
    <mergeCell ref="U448:U449"/>
    <mergeCell ref="V448:V449"/>
    <mergeCell ref="W448:W449"/>
    <mergeCell ref="AE448:AE449"/>
    <mergeCell ref="C445:C447"/>
    <mergeCell ref="D445:D447"/>
    <mergeCell ref="E445:E447"/>
    <mergeCell ref="F445:F447"/>
    <mergeCell ref="G445:G447"/>
    <mergeCell ref="H445:H447"/>
    <mergeCell ref="M445:M447"/>
    <mergeCell ref="N445:N447"/>
    <mergeCell ref="O445:O447"/>
    <mergeCell ref="P445:P447"/>
    <mergeCell ref="Q445:Q447"/>
    <mergeCell ref="R445:R447"/>
    <mergeCell ref="S445:S447"/>
    <mergeCell ref="T445:T447"/>
    <mergeCell ref="U445:U447"/>
    <mergeCell ref="V445:V447"/>
    <mergeCell ref="W445:W447"/>
    <mergeCell ref="AS441:AS442"/>
    <mergeCell ref="AT441:AT442"/>
    <mergeCell ref="AU441:AU442"/>
    <mergeCell ref="AV441:AV442"/>
    <mergeCell ref="C443:C444"/>
    <mergeCell ref="D443:D444"/>
    <mergeCell ref="E443:E444"/>
    <mergeCell ref="F443:F444"/>
    <mergeCell ref="G443:G444"/>
    <mergeCell ref="H443:H444"/>
    <mergeCell ref="M443:M444"/>
    <mergeCell ref="N443:N444"/>
    <mergeCell ref="O443:O444"/>
    <mergeCell ref="P443:P444"/>
    <mergeCell ref="Q443:Q444"/>
    <mergeCell ref="R443:R444"/>
    <mergeCell ref="S443:S444"/>
    <mergeCell ref="T443:T444"/>
    <mergeCell ref="U443:U444"/>
    <mergeCell ref="V443:V444"/>
    <mergeCell ref="W443:W444"/>
    <mergeCell ref="AE443:AE444"/>
    <mergeCell ref="AJ443:AJ444"/>
    <mergeCell ref="AO443:AO444"/>
    <mergeCell ref="AP443:AP444"/>
    <mergeCell ref="AQ443:AQ444"/>
    <mergeCell ref="AR443:AR444"/>
    <mergeCell ref="AS443:AS444"/>
    <mergeCell ref="AT443:AT444"/>
    <mergeCell ref="AU443:AU444"/>
    <mergeCell ref="AV443:AV444"/>
    <mergeCell ref="M441:M442"/>
    <mergeCell ref="N441:N442"/>
    <mergeCell ref="O441:O442"/>
    <mergeCell ref="P441:P442"/>
    <mergeCell ref="Q441:Q442"/>
    <mergeCell ref="R441:R442"/>
    <mergeCell ref="S441:S442"/>
    <mergeCell ref="T441:T442"/>
    <mergeCell ref="U441:U442"/>
    <mergeCell ref="V441:V442"/>
    <mergeCell ref="W441:W442"/>
    <mergeCell ref="AE441:AE442"/>
    <mergeCell ref="AJ441:AJ442"/>
    <mergeCell ref="AO441:AO442"/>
    <mergeCell ref="AP441:AP442"/>
    <mergeCell ref="AQ441:AQ442"/>
    <mergeCell ref="AR441:AR442"/>
    <mergeCell ref="AR415:AR416"/>
    <mergeCell ref="AS415:AS416"/>
    <mergeCell ref="AT415:AT416"/>
    <mergeCell ref="AU415:AU416"/>
    <mergeCell ref="AV415:AV416"/>
    <mergeCell ref="C439:C440"/>
    <mergeCell ref="D439:D440"/>
    <mergeCell ref="E439:E440"/>
    <mergeCell ref="F439:F440"/>
    <mergeCell ref="G439:G440"/>
    <mergeCell ref="H439:H440"/>
    <mergeCell ref="M439:M440"/>
    <mergeCell ref="N439:N440"/>
    <mergeCell ref="O439:O440"/>
    <mergeCell ref="P439:P440"/>
    <mergeCell ref="Q439:Q440"/>
    <mergeCell ref="R439:R440"/>
    <mergeCell ref="S439:S440"/>
    <mergeCell ref="T439:T440"/>
    <mergeCell ref="U439:U440"/>
    <mergeCell ref="V439:V440"/>
    <mergeCell ref="W439:W440"/>
    <mergeCell ref="AE439:AE440"/>
    <mergeCell ref="AJ439:AJ440"/>
    <mergeCell ref="AO439:AO440"/>
    <mergeCell ref="AP439:AP440"/>
    <mergeCell ref="AQ439:AQ440"/>
    <mergeCell ref="AR439:AR440"/>
    <mergeCell ref="AS439:AS440"/>
    <mergeCell ref="AT439:AT440"/>
    <mergeCell ref="AU439:AU440"/>
    <mergeCell ref="AV439:AV440"/>
    <mergeCell ref="AQ413:AQ414"/>
    <mergeCell ref="AR413:AR414"/>
    <mergeCell ref="AS413:AS414"/>
    <mergeCell ref="AT413:AT414"/>
    <mergeCell ref="AU413:AU414"/>
    <mergeCell ref="AV413:AV414"/>
    <mergeCell ref="C415:C416"/>
    <mergeCell ref="D415:D416"/>
    <mergeCell ref="E415:E416"/>
    <mergeCell ref="F415:F416"/>
    <mergeCell ref="G415:G416"/>
    <mergeCell ref="H415:H416"/>
    <mergeCell ref="I415:I416"/>
    <mergeCell ref="J415:J416"/>
    <mergeCell ref="K415:K416"/>
    <mergeCell ref="L415:L416"/>
    <mergeCell ref="M415:M416"/>
    <mergeCell ref="N415:N416"/>
    <mergeCell ref="O415:O416"/>
    <mergeCell ref="P415:P416"/>
    <mergeCell ref="Q415:Q416"/>
    <mergeCell ref="R415:R416"/>
    <mergeCell ref="S415:S416"/>
    <mergeCell ref="T415:T416"/>
    <mergeCell ref="U415:U416"/>
    <mergeCell ref="V415:V416"/>
    <mergeCell ref="W415:W416"/>
    <mergeCell ref="AE415:AE416"/>
    <mergeCell ref="AJ415:AJ416"/>
    <mergeCell ref="AO415:AO416"/>
    <mergeCell ref="AP415:AP416"/>
    <mergeCell ref="AQ415:AQ416"/>
    <mergeCell ref="AC494:AC495"/>
    <mergeCell ref="AD494:AD495"/>
    <mergeCell ref="AE494:AE495"/>
    <mergeCell ref="AJ494:AJ495"/>
    <mergeCell ref="AO494:AO495"/>
    <mergeCell ref="AP494:AP495"/>
    <mergeCell ref="AQ494:AQ495"/>
    <mergeCell ref="C413:C414"/>
    <mergeCell ref="D413:D414"/>
    <mergeCell ref="E413:E414"/>
    <mergeCell ref="F413:F414"/>
    <mergeCell ref="G413:G414"/>
    <mergeCell ref="H413:H414"/>
    <mergeCell ref="I413:I414"/>
    <mergeCell ref="J413:J414"/>
    <mergeCell ref="K413:K414"/>
    <mergeCell ref="L413:L414"/>
    <mergeCell ref="M413:M414"/>
    <mergeCell ref="N413:N414"/>
    <mergeCell ref="O413:O414"/>
    <mergeCell ref="P413:P414"/>
    <mergeCell ref="Q413:Q414"/>
    <mergeCell ref="R413:R414"/>
    <mergeCell ref="S413:S414"/>
    <mergeCell ref="T413:T414"/>
    <mergeCell ref="U413:U414"/>
    <mergeCell ref="V413:V414"/>
    <mergeCell ref="W413:W414"/>
    <mergeCell ref="AE413:AE414"/>
    <mergeCell ref="AJ413:AJ414"/>
    <mergeCell ref="AO413:AO414"/>
    <mergeCell ref="AP413:AP414"/>
    <mergeCell ref="AP406:AP407"/>
    <mergeCell ref="AQ406:AQ407"/>
    <mergeCell ref="AR406:AR407"/>
    <mergeCell ref="AS406:AS407"/>
    <mergeCell ref="C404:C405"/>
    <mergeCell ref="D404:D405"/>
    <mergeCell ref="C494:C495"/>
    <mergeCell ref="D494:D495"/>
    <mergeCell ref="E494:E495"/>
    <mergeCell ref="F494:F495"/>
    <mergeCell ref="G494:G495"/>
    <mergeCell ref="H494:H495"/>
    <mergeCell ref="I494:I495"/>
    <mergeCell ref="J494:J495"/>
    <mergeCell ref="K494:K495"/>
    <mergeCell ref="L494:L495"/>
    <mergeCell ref="M494:M495"/>
    <mergeCell ref="N494:N495"/>
    <mergeCell ref="O494:O495"/>
    <mergeCell ref="P494:P495"/>
    <mergeCell ref="Q494:Q495"/>
    <mergeCell ref="R494:R495"/>
    <mergeCell ref="S494:S495"/>
    <mergeCell ref="T494:T495"/>
    <mergeCell ref="U494:U495"/>
    <mergeCell ref="V494:V495"/>
    <mergeCell ref="W494:W495"/>
    <mergeCell ref="X494:X495"/>
    <mergeCell ref="Y494:Y495"/>
    <mergeCell ref="Z494:Z495"/>
    <mergeCell ref="AA494:AA495"/>
    <mergeCell ref="AB494:AB495"/>
    <mergeCell ref="N406:N407"/>
    <mergeCell ref="S404:S405"/>
    <mergeCell ref="T404:T405"/>
    <mergeCell ref="U404:U405"/>
    <mergeCell ref="V404:V405"/>
    <mergeCell ref="W404:W405"/>
    <mergeCell ref="AV406:AV407"/>
    <mergeCell ref="AO404:AO406"/>
    <mergeCell ref="C409:C410"/>
    <mergeCell ref="D409:D410"/>
    <mergeCell ref="E409:E410"/>
    <mergeCell ref="F409:F410"/>
    <mergeCell ref="G409:G410"/>
    <mergeCell ref="H409:H410"/>
    <mergeCell ref="I409:I410"/>
    <mergeCell ref="J409:J410"/>
    <mergeCell ref="K409:K410"/>
    <mergeCell ref="L409:L410"/>
    <mergeCell ref="M409:M410"/>
    <mergeCell ref="N409:N410"/>
    <mergeCell ref="O409:O410"/>
    <mergeCell ref="P409:P410"/>
    <mergeCell ref="Q409:Q410"/>
    <mergeCell ref="R409:R410"/>
    <mergeCell ref="S409:S410"/>
    <mergeCell ref="T409:T410"/>
    <mergeCell ref="U409:U410"/>
    <mergeCell ref="V409:V410"/>
    <mergeCell ref="W409:W410"/>
    <mergeCell ref="AT404:AT405"/>
    <mergeCell ref="AE406:AE407"/>
    <mergeCell ref="AJ406:AJ407"/>
    <mergeCell ref="AQ305:AQ307"/>
    <mergeCell ref="AR305:AR307"/>
    <mergeCell ref="AS305:AS307"/>
    <mergeCell ref="AT305:AT307"/>
    <mergeCell ref="T305:T307"/>
    <mergeCell ref="U305:U307"/>
    <mergeCell ref="Q404:Q405"/>
    <mergeCell ref="R404:R405"/>
    <mergeCell ref="AT409:AT410"/>
    <mergeCell ref="AU409:AU410"/>
    <mergeCell ref="AE409:AE410"/>
    <mergeCell ref="AJ409:AJ410"/>
    <mergeCell ref="AO409:AO410"/>
    <mergeCell ref="AS409:AS410"/>
    <mergeCell ref="AT406:AT407"/>
    <mergeCell ref="AU406:AU407"/>
    <mergeCell ref="C406:C407"/>
    <mergeCell ref="D406:D407"/>
    <mergeCell ref="E406:E407"/>
    <mergeCell ref="F406:F407"/>
    <mergeCell ref="G406:G407"/>
    <mergeCell ref="H406:H407"/>
    <mergeCell ref="M406:M407"/>
    <mergeCell ref="O406:O407"/>
    <mergeCell ref="P406:P407"/>
    <mergeCell ref="Q406:Q407"/>
    <mergeCell ref="R406:R407"/>
    <mergeCell ref="S406:S407"/>
    <mergeCell ref="T406:T407"/>
    <mergeCell ref="U406:U407"/>
    <mergeCell ref="V406:V407"/>
    <mergeCell ref="W406:W407"/>
    <mergeCell ref="T321:T323"/>
    <mergeCell ref="U321:U323"/>
    <mergeCell ref="V321:V323"/>
    <mergeCell ref="W321:W323"/>
    <mergeCell ref="AJ339:AJ341"/>
    <mergeCell ref="AO339:AO341"/>
    <mergeCell ref="AV308:AV311"/>
    <mergeCell ref="AU303:AU304"/>
    <mergeCell ref="AV303:AV304"/>
    <mergeCell ref="C308:C311"/>
    <mergeCell ref="D308:D311"/>
    <mergeCell ref="E308:E311"/>
    <mergeCell ref="F308:F311"/>
    <mergeCell ref="G308:G311"/>
    <mergeCell ref="H308:H311"/>
    <mergeCell ref="I308:I311"/>
    <mergeCell ref="J308:J311"/>
    <mergeCell ref="K308:K311"/>
    <mergeCell ref="L308:L311"/>
    <mergeCell ref="M308:M311"/>
    <mergeCell ref="N308:N311"/>
    <mergeCell ref="O308:O311"/>
    <mergeCell ref="P308:P311"/>
    <mergeCell ref="Q308:Q311"/>
    <mergeCell ref="R308:R311"/>
    <mergeCell ref="S308:S311"/>
    <mergeCell ref="T308:T311"/>
    <mergeCell ref="U308:U311"/>
    <mergeCell ref="AE305:AE307"/>
    <mergeCell ref="AJ305:AJ307"/>
    <mergeCell ref="AO305:AO307"/>
    <mergeCell ref="AP305:AP307"/>
    <mergeCell ref="AU308:AU311"/>
    <mergeCell ref="AU404:AU405"/>
    <mergeCell ref="AE404:AE405"/>
    <mergeCell ref="AJ404:AJ405"/>
    <mergeCell ref="AS404:AS405"/>
    <mergeCell ref="AS333:AS335"/>
    <mergeCell ref="AT333:AT335"/>
    <mergeCell ref="AS336:AS338"/>
    <mergeCell ref="AT336:AT338"/>
    <mergeCell ref="AU333:AU335"/>
    <mergeCell ref="AU336:AU338"/>
    <mergeCell ref="AU339:AU341"/>
    <mergeCell ref="AS339:AS341"/>
    <mergeCell ref="AT339:AT341"/>
    <mergeCell ref="AS342:AS344"/>
    <mergeCell ref="AT342:AT344"/>
    <mergeCell ref="AO312:AO315"/>
    <mergeCell ref="AP312:AP315"/>
    <mergeCell ref="AQ312:AQ315"/>
    <mergeCell ref="AS312:AS313"/>
    <mergeCell ref="AT312:AT313"/>
    <mergeCell ref="AU312:AU313"/>
    <mergeCell ref="AS316:AS317"/>
    <mergeCell ref="AT316:AT317"/>
    <mergeCell ref="AU316:AU317"/>
    <mergeCell ref="AR314:AR315"/>
    <mergeCell ref="AR324:AR326"/>
    <mergeCell ref="AR327:AR329"/>
    <mergeCell ref="AS327:AS329"/>
    <mergeCell ref="AT327:AT329"/>
    <mergeCell ref="AU327:AU329"/>
    <mergeCell ref="AS330:AS332"/>
    <mergeCell ref="AV305:AV307"/>
    <mergeCell ref="AO301:AO302"/>
    <mergeCell ref="AP301:AP302"/>
    <mergeCell ref="AQ301:AQ302"/>
    <mergeCell ref="AR301:AR302"/>
    <mergeCell ref="AS301:AS302"/>
    <mergeCell ref="AT301:AT302"/>
    <mergeCell ref="AU301:AU302"/>
    <mergeCell ref="AV301:AV302"/>
    <mergeCell ref="AR308:AR311"/>
    <mergeCell ref="AS308:AS311"/>
    <mergeCell ref="AT308:AT311"/>
    <mergeCell ref="O303:O304"/>
    <mergeCell ref="P303:P304"/>
    <mergeCell ref="Q303:Q304"/>
    <mergeCell ref="R303:R304"/>
    <mergeCell ref="S303:S304"/>
    <mergeCell ref="T303:T304"/>
    <mergeCell ref="U303:U304"/>
    <mergeCell ref="V303:V304"/>
    <mergeCell ref="W303:W304"/>
    <mergeCell ref="AE303:AE304"/>
    <mergeCell ref="AJ303:AJ304"/>
    <mergeCell ref="AO303:AO304"/>
    <mergeCell ref="AP303:AP304"/>
    <mergeCell ref="AQ303:AQ304"/>
    <mergeCell ref="AR303:AR304"/>
    <mergeCell ref="AS303:AS304"/>
    <mergeCell ref="AT303:AT304"/>
    <mergeCell ref="V305:V307"/>
    <mergeCell ref="W305:W307"/>
    <mergeCell ref="T301:T302"/>
    <mergeCell ref="C301:C302"/>
    <mergeCell ref="D301:D302"/>
    <mergeCell ref="E301:E302"/>
    <mergeCell ref="F301:F302"/>
    <mergeCell ref="G301:G302"/>
    <mergeCell ref="H301:H302"/>
    <mergeCell ref="I301:I302"/>
    <mergeCell ref="J301:J302"/>
    <mergeCell ref="K301:K302"/>
    <mergeCell ref="L301:L302"/>
    <mergeCell ref="M301:M302"/>
    <mergeCell ref="N301:N302"/>
    <mergeCell ref="O301:O302"/>
    <mergeCell ref="P301:P302"/>
    <mergeCell ref="Q301:Q302"/>
    <mergeCell ref="R301:R302"/>
    <mergeCell ref="S301:S302"/>
    <mergeCell ref="AV295:AV298"/>
    <mergeCell ref="C299:C300"/>
    <mergeCell ref="D299:D300"/>
    <mergeCell ref="E299:E300"/>
    <mergeCell ref="F299:F300"/>
    <mergeCell ref="G299:G300"/>
    <mergeCell ref="H299:H300"/>
    <mergeCell ref="I299:I300"/>
    <mergeCell ref="J299:J300"/>
    <mergeCell ref="K299:K300"/>
    <mergeCell ref="L299:L300"/>
    <mergeCell ref="M299:M300"/>
    <mergeCell ref="N299:N300"/>
    <mergeCell ref="O299:O300"/>
    <mergeCell ref="P299:P300"/>
    <mergeCell ref="Q299:Q300"/>
    <mergeCell ref="R299:R300"/>
    <mergeCell ref="AJ299:AJ300"/>
    <mergeCell ref="AO299:AO300"/>
    <mergeCell ref="AP299:AP300"/>
    <mergeCell ref="AQ299:AQ300"/>
    <mergeCell ref="AR299:AR300"/>
    <mergeCell ref="AS299:AS300"/>
    <mergeCell ref="AT299:AT300"/>
    <mergeCell ref="AU299:AU300"/>
    <mergeCell ref="AV299:AV300"/>
    <mergeCell ref="W299:W300"/>
    <mergeCell ref="AE299:AE300"/>
    <mergeCell ref="AE295:AE298"/>
    <mergeCell ref="AJ295:AJ298"/>
    <mergeCell ref="AO295:AO298"/>
    <mergeCell ref="AP295:AP298"/>
    <mergeCell ref="C288:C291"/>
    <mergeCell ref="D288:D291"/>
    <mergeCell ref="E288:E291"/>
    <mergeCell ref="F288:F291"/>
    <mergeCell ref="G288:G291"/>
    <mergeCell ref="H288:H291"/>
    <mergeCell ref="I288:I291"/>
    <mergeCell ref="J288:J291"/>
    <mergeCell ref="K288:K291"/>
    <mergeCell ref="L288:L291"/>
    <mergeCell ref="M288:M291"/>
    <mergeCell ref="S299:S300"/>
    <mergeCell ref="T299:T300"/>
    <mergeCell ref="U299:U300"/>
    <mergeCell ref="V299:V300"/>
    <mergeCell ref="C295:C298"/>
    <mergeCell ref="D295:D298"/>
    <mergeCell ref="E295:E298"/>
    <mergeCell ref="F295:F298"/>
    <mergeCell ref="H295:H298"/>
    <mergeCell ref="I295:I298"/>
    <mergeCell ref="J295:J298"/>
    <mergeCell ref="K295:K298"/>
    <mergeCell ref="L295:L298"/>
    <mergeCell ref="M295:M298"/>
    <mergeCell ref="N295:N298"/>
    <mergeCell ref="O295:O298"/>
    <mergeCell ref="P295:P298"/>
    <mergeCell ref="Q295:Q298"/>
    <mergeCell ref="R295:R298"/>
    <mergeCell ref="S295:S298"/>
    <mergeCell ref="T295:T298"/>
    <mergeCell ref="P288:P291"/>
    <mergeCell ref="Q288:Q291"/>
    <mergeCell ref="R288:R291"/>
    <mergeCell ref="S288:S291"/>
    <mergeCell ref="R284:R287"/>
    <mergeCell ref="S284:S287"/>
    <mergeCell ref="T284:T287"/>
    <mergeCell ref="U284:U287"/>
    <mergeCell ref="V284:V287"/>
    <mergeCell ref="W284:W287"/>
    <mergeCell ref="AE284:AE287"/>
    <mergeCell ref="AJ284:AJ287"/>
    <mergeCell ref="AO284:AO287"/>
    <mergeCell ref="AP284:AP287"/>
    <mergeCell ref="AQ284:AQ287"/>
    <mergeCell ref="AU288:AU291"/>
    <mergeCell ref="AV288:AV291"/>
    <mergeCell ref="AR284:AR287"/>
    <mergeCell ref="AS284:AS287"/>
    <mergeCell ref="AT284:AT287"/>
    <mergeCell ref="AU284:AU287"/>
    <mergeCell ref="AV284:AV287"/>
    <mergeCell ref="AR279:AR281"/>
    <mergeCell ref="AS279:AS281"/>
    <mergeCell ref="AT279:AT281"/>
    <mergeCell ref="AU279:AU281"/>
    <mergeCell ref="AV279:AV281"/>
    <mergeCell ref="T282:T283"/>
    <mergeCell ref="U282:U283"/>
    <mergeCell ref="V282:V283"/>
    <mergeCell ref="W282:W283"/>
    <mergeCell ref="AE282:AE283"/>
    <mergeCell ref="AJ282:AJ283"/>
    <mergeCell ref="AO282:AO283"/>
    <mergeCell ref="AP282:AP283"/>
    <mergeCell ref="AQ282:AQ283"/>
    <mergeCell ref="AR282:AR283"/>
    <mergeCell ref="AS282:AS283"/>
    <mergeCell ref="AT282:AT283"/>
    <mergeCell ref="AU282:AU283"/>
    <mergeCell ref="C282:C283"/>
    <mergeCell ref="D282:D283"/>
    <mergeCell ref="E282:E283"/>
    <mergeCell ref="F282:F283"/>
    <mergeCell ref="G282:G283"/>
    <mergeCell ref="H282:H283"/>
    <mergeCell ref="I282:I283"/>
    <mergeCell ref="J282:J283"/>
    <mergeCell ref="K282:K283"/>
    <mergeCell ref="L282:L283"/>
    <mergeCell ref="M282:M283"/>
    <mergeCell ref="N282:N283"/>
    <mergeCell ref="O282:O283"/>
    <mergeCell ref="P282:P283"/>
    <mergeCell ref="Q282:Q283"/>
    <mergeCell ref="R282:R283"/>
    <mergeCell ref="S282:S283"/>
    <mergeCell ref="W276:W278"/>
    <mergeCell ref="AE276:AE278"/>
    <mergeCell ref="AJ276:AJ278"/>
    <mergeCell ref="AO276:AO278"/>
    <mergeCell ref="AP276:AP278"/>
    <mergeCell ref="AQ276:AQ278"/>
    <mergeCell ref="AU276:AU278"/>
    <mergeCell ref="C279:C281"/>
    <mergeCell ref="D279:D281"/>
    <mergeCell ref="E279:E281"/>
    <mergeCell ref="F279:F281"/>
    <mergeCell ref="G279:G281"/>
    <mergeCell ref="H279:H281"/>
    <mergeCell ref="I279:I281"/>
    <mergeCell ref="J279:J281"/>
    <mergeCell ref="K279:K281"/>
    <mergeCell ref="L279:L281"/>
    <mergeCell ref="M279:M281"/>
    <mergeCell ref="N279:N281"/>
    <mergeCell ref="O279:O281"/>
    <mergeCell ref="P279:P281"/>
    <mergeCell ref="Q279:Q281"/>
    <mergeCell ref="R279:R281"/>
    <mergeCell ref="S279:S281"/>
    <mergeCell ref="U279:U281"/>
    <mergeCell ref="V279:V281"/>
    <mergeCell ref="W279:W281"/>
    <mergeCell ref="AE279:AE281"/>
    <mergeCell ref="AJ279:AJ281"/>
    <mergeCell ref="AO279:AO281"/>
    <mergeCell ref="AP279:AP281"/>
    <mergeCell ref="AQ279:AQ281"/>
    <mergeCell ref="T273:T275"/>
    <mergeCell ref="U273:U275"/>
    <mergeCell ref="V273:V275"/>
    <mergeCell ref="W273:W275"/>
    <mergeCell ref="AE273:AE275"/>
    <mergeCell ref="AJ273:AJ275"/>
    <mergeCell ref="AO273:AO275"/>
    <mergeCell ref="AP273:AP275"/>
    <mergeCell ref="AQ273:AQ275"/>
    <mergeCell ref="AR273:AR275"/>
    <mergeCell ref="AU273:AU275"/>
    <mergeCell ref="AV273:AV275"/>
    <mergeCell ref="C276:C278"/>
    <mergeCell ref="D276:D278"/>
    <mergeCell ref="E276:E278"/>
    <mergeCell ref="F276:F278"/>
    <mergeCell ref="G276:G278"/>
    <mergeCell ref="H276:H278"/>
    <mergeCell ref="I276:I278"/>
    <mergeCell ref="J276:J278"/>
    <mergeCell ref="K276:K278"/>
    <mergeCell ref="L276:L278"/>
    <mergeCell ref="M276:M278"/>
    <mergeCell ref="N276:N278"/>
    <mergeCell ref="O276:O278"/>
    <mergeCell ref="P276:P278"/>
    <mergeCell ref="Q276:Q278"/>
    <mergeCell ref="R276:R278"/>
    <mergeCell ref="S276:S278"/>
    <mergeCell ref="T276:T278"/>
    <mergeCell ref="U276:U278"/>
    <mergeCell ref="V276:V278"/>
    <mergeCell ref="C273:C275"/>
    <mergeCell ref="D273:D275"/>
    <mergeCell ref="E273:E275"/>
    <mergeCell ref="F273:F275"/>
    <mergeCell ref="G273:G275"/>
    <mergeCell ref="H273:H275"/>
    <mergeCell ref="I273:I275"/>
    <mergeCell ref="J273:J275"/>
    <mergeCell ref="K273:K275"/>
    <mergeCell ref="L273:L275"/>
    <mergeCell ref="M273:M275"/>
    <mergeCell ref="N273:N275"/>
    <mergeCell ref="O273:O275"/>
    <mergeCell ref="P273:P275"/>
    <mergeCell ref="Q273:Q275"/>
    <mergeCell ref="R273:R275"/>
    <mergeCell ref="S273:S275"/>
    <mergeCell ref="AR264:AR267"/>
    <mergeCell ref="AS264:AS267"/>
    <mergeCell ref="AT264:AT267"/>
    <mergeCell ref="AU264:AU267"/>
    <mergeCell ref="AV264:AV267"/>
    <mergeCell ref="C268:C272"/>
    <mergeCell ref="D268:D272"/>
    <mergeCell ref="E268:E272"/>
    <mergeCell ref="F268:F272"/>
    <mergeCell ref="G268:G272"/>
    <mergeCell ref="H268:H272"/>
    <mergeCell ref="I268:I272"/>
    <mergeCell ref="J268:J272"/>
    <mergeCell ref="K268:K272"/>
    <mergeCell ref="L268:L272"/>
    <mergeCell ref="M268:M272"/>
    <mergeCell ref="N268:N272"/>
    <mergeCell ref="O268:O272"/>
    <mergeCell ref="P268:P272"/>
    <mergeCell ref="Q268:Q272"/>
    <mergeCell ref="R268:R272"/>
    <mergeCell ref="S268:S272"/>
    <mergeCell ref="T268:T272"/>
    <mergeCell ref="U268:U272"/>
    <mergeCell ref="V268:V272"/>
    <mergeCell ref="W268:W272"/>
    <mergeCell ref="AE268:AE272"/>
    <mergeCell ref="AJ268:AJ272"/>
    <mergeCell ref="AO268:AO272"/>
    <mergeCell ref="AP268:AP272"/>
    <mergeCell ref="AQ268:AQ272"/>
    <mergeCell ref="AU268:AU272"/>
    <mergeCell ref="AQ261:AQ263"/>
    <mergeCell ref="AR261:AR263"/>
    <mergeCell ref="AS261:AS263"/>
    <mergeCell ref="AT261:AT263"/>
    <mergeCell ref="AU261:AU263"/>
    <mergeCell ref="AV261:AV263"/>
    <mergeCell ref="C264:C267"/>
    <mergeCell ref="D264:D267"/>
    <mergeCell ref="E264:E267"/>
    <mergeCell ref="F264:F267"/>
    <mergeCell ref="G264:G267"/>
    <mergeCell ref="H264:H267"/>
    <mergeCell ref="I264:I267"/>
    <mergeCell ref="J264:J267"/>
    <mergeCell ref="K264:K267"/>
    <mergeCell ref="L264:L267"/>
    <mergeCell ref="M264:M267"/>
    <mergeCell ref="N264:N267"/>
    <mergeCell ref="O264:O267"/>
    <mergeCell ref="P264:P267"/>
    <mergeCell ref="Q264:Q267"/>
    <mergeCell ref="R264:R267"/>
    <mergeCell ref="S264:S267"/>
    <mergeCell ref="T264:T267"/>
    <mergeCell ref="U264:U267"/>
    <mergeCell ref="V264:V267"/>
    <mergeCell ref="W264:W267"/>
    <mergeCell ref="AE264:AE267"/>
    <mergeCell ref="AJ264:AJ267"/>
    <mergeCell ref="AO264:AO267"/>
    <mergeCell ref="AP264:AP267"/>
    <mergeCell ref="AQ264:AQ267"/>
    <mergeCell ref="AP257:AP260"/>
    <mergeCell ref="AQ257:AQ260"/>
    <mergeCell ref="AR257:AR260"/>
    <mergeCell ref="AS257:AS260"/>
    <mergeCell ref="AT257:AT260"/>
    <mergeCell ref="AU257:AU260"/>
    <mergeCell ref="AV257:AV260"/>
    <mergeCell ref="C261:C263"/>
    <mergeCell ref="D261:D263"/>
    <mergeCell ref="E261:E263"/>
    <mergeCell ref="F261:F263"/>
    <mergeCell ref="G261:G263"/>
    <mergeCell ref="H261:H263"/>
    <mergeCell ref="I261:I263"/>
    <mergeCell ref="J261:J263"/>
    <mergeCell ref="K261:K263"/>
    <mergeCell ref="L261:L263"/>
    <mergeCell ref="M261:M263"/>
    <mergeCell ref="N261:N263"/>
    <mergeCell ref="O261:O263"/>
    <mergeCell ref="P261:P263"/>
    <mergeCell ref="Q261:Q263"/>
    <mergeCell ref="R261:R263"/>
    <mergeCell ref="S261:S263"/>
    <mergeCell ref="T261:T263"/>
    <mergeCell ref="U261:U263"/>
    <mergeCell ref="V261:V263"/>
    <mergeCell ref="W261:W263"/>
    <mergeCell ref="AE261:AE263"/>
    <mergeCell ref="AJ261:AJ263"/>
    <mergeCell ref="AO261:AO263"/>
    <mergeCell ref="AP261:AP263"/>
    <mergeCell ref="W254:W256"/>
    <mergeCell ref="AE254:AE256"/>
    <mergeCell ref="AJ254:AJ256"/>
    <mergeCell ref="AO254:AO256"/>
    <mergeCell ref="AP254:AP256"/>
    <mergeCell ref="AQ254:AQ256"/>
    <mergeCell ref="AR254:AR256"/>
    <mergeCell ref="AS254:AS256"/>
    <mergeCell ref="AT254:AT256"/>
    <mergeCell ref="AU254:AU256"/>
    <mergeCell ref="AV254:AV256"/>
    <mergeCell ref="C257:C260"/>
    <mergeCell ref="D257:D260"/>
    <mergeCell ref="E257:E260"/>
    <mergeCell ref="F257:F260"/>
    <mergeCell ref="G257:G260"/>
    <mergeCell ref="H257:H260"/>
    <mergeCell ref="M257:M260"/>
    <mergeCell ref="N257:N260"/>
    <mergeCell ref="O257:O260"/>
    <mergeCell ref="P257:P260"/>
    <mergeCell ref="Q257:Q260"/>
    <mergeCell ref="R257:R260"/>
    <mergeCell ref="S257:S260"/>
    <mergeCell ref="T257:T260"/>
    <mergeCell ref="U257:U260"/>
    <mergeCell ref="V257:V260"/>
    <mergeCell ref="W257:W260"/>
    <mergeCell ref="AE257:AE260"/>
    <mergeCell ref="AJ257:AJ260"/>
    <mergeCell ref="E254:E256"/>
    <mergeCell ref="AO257:AO260"/>
    <mergeCell ref="F254:F256"/>
    <mergeCell ref="G254:G256"/>
    <mergeCell ref="H254:H256"/>
    <mergeCell ref="I254:I256"/>
    <mergeCell ref="J254:J256"/>
    <mergeCell ref="K254:K256"/>
    <mergeCell ref="L254:L256"/>
    <mergeCell ref="M254:M256"/>
    <mergeCell ref="N254:N256"/>
    <mergeCell ref="O254:O256"/>
    <mergeCell ref="P254:P256"/>
    <mergeCell ref="Q254:Q256"/>
    <mergeCell ref="R254:R256"/>
    <mergeCell ref="S254:S256"/>
    <mergeCell ref="T254:T256"/>
    <mergeCell ref="U254:U256"/>
    <mergeCell ref="AV247:AV249"/>
    <mergeCell ref="T250:T253"/>
    <mergeCell ref="U250:U253"/>
    <mergeCell ref="V250:V253"/>
    <mergeCell ref="W250:W253"/>
    <mergeCell ref="AE250:AE253"/>
    <mergeCell ref="AJ250:AJ253"/>
    <mergeCell ref="AO250:AO253"/>
    <mergeCell ref="AP250:AP253"/>
    <mergeCell ref="AQ250:AQ253"/>
    <mergeCell ref="AR250:AR253"/>
    <mergeCell ref="AS250:AS253"/>
    <mergeCell ref="AT250:AT253"/>
    <mergeCell ref="AU250:AU253"/>
    <mergeCell ref="AV250:AV253"/>
    <mergeCell ref="V254:V256"/>
    <mergeCell ref="R247:R249"/>
    <mergeCell ref="S247:S249"/>
    <mergeCell ref="T247:T249"/>
    <mergeCell ref="U247:U249"/>
    <mergeCell ref="V247:V249"/>
    <mergeCell ref="W247:W249"/>
    <mergeCell ref="AE247:AE249"/>
    <mergeCell ref="AJ247:AJ249"/>
    <mergeCell ref="AO247:AO249"/>
    <mergeCell ref="AP247:AP249"/>
    <mergeCell ref="AQ247:AQ249"/>
    <mergeCell ref="AR247:AR249"/>
    <mergeCell ref="AS247:AS249"/>
    <mergeCell ref="AT247:AT249"/>
    <mergeCell ref="AU247:AU249"/>
    <mergeCell ref="C250:C253"/>
    <mergeCell ref="D250:D253"/>
    <mergeCell ref="E250:E253"/>
    <mergeCell ref="F250:F253"/>
    <mergeCell ref="G250:G253"/>
    <mergeCell ref="H250:H253"/>
    <mergeCell ref="I250:I253"/>
    <mergeCell ref="J250:J253"/>
    <mergeCell ref="K250:K253"/>
    <mergeCell ref="L250:L253"/>
    <mergeCell ref="M250:M253"/>
    <mergeCell ref="N250:N253"/>
    <mergeCell ref="O250:O253"/>
    <mergeCell ref="P250:P253"/>
    <mergeCell ref="Q250:Q253"/>
    <mergeCell ref="R250:R253"/>
    <mergeCell ref="S250:S253"/>
    <mergeCell ref="AU241:AU243"/>
    <mergeCell ref="AV241:AV243"/>
    <mergeCell ref="O244:O246"/>
    <mergeCell ref="P244:P246"/>
    <mergeCell ref="Q244:Q246"/>
    <mergeCell ref="R244:R246"/>
    <mergeCell ref="S244:S246"/>
    <mergeCell ref="T244:T246"/>
    <mergeCell ref="U244:U246"/>
    <mergeCell ref="V244:V246"/>
    <mergeCell ref="W244:W246"/>
    <mergeCell ref="AE244:AE246"/>
    <mergeCell ref="AJ244:AJ246"/>
    <mergeCell ref="AO244:AO246"/>
    <mergeCell ref="AP244:AP246"/>
    <mergeCell ref="AQ244:AQ246"/>
    <mergeCell ref="AR244:AR246"/>
    <mergeCell ref="AS244:AS246"/>
    <mergeCell ref="AT244:AT246"/>
    <mergeCell ref="AU244:AU246"/>
    <mergeCell ref="AV244:AV246"/>
    <mergeCell ref="AT238:AT240"/>
    <mergeCell ref="AU238:AU240"/>
    <mergeCell ref="AV238:AV240"/>
    <mergeCell ref="C241:C243"/>
    <mergeCell ref="D241:D243"/>
    <mergeCell ref="E241:E243"/>
    <mergeCell ref="F241:F243"/>
    <mergeCell ref="G241:G243"/>
    <mergeCell ref="H241:H243"/>
    <mergeCell ref="I241:I243"/>
    <mergeCell ref="J241:J243"/>
    <mergeCell ref="K241:K243"/>
    <mergeCell ref="L241:L243"/>
    <mergeCell ref="M241:M243"/>
    <mergeCell ref="N241:N243"/>
    <mergeCell ref="O241:O243"/>
    <mergeCell ref="P241:P243"/>
    <mergeCell ref="Q241:Q243"/>
    <mergeCell ref="R241:R243"/>
    <mergeCell ref="S241:S243"/>
    <mergeCell ref="T241:T243"/>
    <mergeCell ref="U241:U243"/>
    <mergeCell ref="V241:V243"/>
    <mergeCell ref="W241:W243"/>
    <mergeCell ref="AE241:AE243"/>
    <mergeCell ref="AJ241:AJ243"/>
    <mergeCell ref="AO241:AO243"/>
    <mergeCell ref="AP241:AP243"/>
    <mergeCell ref="AQ241:AQ243"/>
    <mergeCell ref="AR241:AR243"/>
    <mergeCell ref="AS241:AS243"/>
    <mergeCell ref="AT241:AT243"/>
    <mergeCell ref="AS234:AS237"/>
    <mergeCell ref="AT234:AT237"/>
    <mergeCell ref="AU234:AU237"/>
    <mergeCell ref="AV234:AV237"/>
    <mergeCell ref="C238:C240"/>
    <mergeCell ref="D238:D240"/>
    <mergeCell ref="E238:E240"/>
    <mergeCell ref="F238:F240"/>
    <mergeCell ref="G238:G240"/>
    <mergeCell ref="H238:H240"/>
    <mergeCell ref="I238:I240"/>
    <mergeCell ref="J238:J240"/>
    <mergeCell ref="K238:K240"/>
    <mergeCell ref="L238:L240"/>
    <mergeCell ref="M238:M240"/>
    <mergeCell ref="N238:N240"/>
    <mergeCell ref="O238:O240"/>
    <mergeCell ref="P238:P240"/>
    <mergeCell ref="Q238:Q240"/>
    <mergeCell ref="R238:R240"/>
    <mergeCell ref="S238:S240"/>
    <mergeCell ref="T238:T240"/>
    <mergeCell ref="U238:U240"/>
    <mergeCell ref="V238:V240"/>
    <mergeCell ref="W238:W240"/>
    <mergeCell ref="AE238:AE240"/>
    <mergeCell ref="AJ238:AJ240"/>
    <mergeCell ref="AO238:AO240"/>
    <mergeCell ref="AP238:AP240"/>
    <mergeCell ref="AQ238:AQ240"/>
    <mergeCell ref="AR238:AR240"/>
    <mergeCell ref="AS238:AS240"/>
    <mergeCell ref="C254:C256"/>
    <mergeCell ref="D254:D256"/>
    <mergeCell ref="O234:O237"/>
    <mergeCell ref="P234:P237"/>
    <mergeCell ref="Q234:Q237"/>
    <mergeCell ref="R234:R237"/>
    <mergeCell ref="S234:S237"/>
    <mergeCell ref="T234:T237"/>
    <mergeCell ref="U234:U237"/>
    <mergeCell ref="V234:V237"/>
    <mergeCell ref="W234:W237"/>
    <mergeCell ref="AE234:AE237"/>
    <mergeCell ref="AJ234:AJ237"/>
    <mergeCell ref="AO234:AO237"/>
    <mergeCell ref="AP234:AP237"/>
    <mergeCell ref="AQ234:AQ237"/>
    <mergeCell ref="AR234:AR237"/>
    <mergeCell ref="C247:C249"/>
    <mergeCell ref="D247:D249"/>
    <mergeCell ref="E247:E249"/>
    <mergeCell ref="F247:F249"/>
    <mergeCell ref="G247:G249"/>
    <mergeCell ref="H247:H249"/>
    <mergeCell ref="I247:I249"/>
    <mergeCell ref="J247:J249"/>
    <mergeCell ref="K247:K249"/>
    <mergeCell ref="L247:L249"/>
    <mergeCell ref="M247:M249"/>
    <mergeCell ref="N247:N249"/>
    <mergeCell ref="O247:O249"/>
    <mergeCell ref="P247:P249"/>
    <mergeCell ref="Q247:Q249"/>
    <mergeCell ref="C234:C237"/>
    <mergeCell ref="D234:D237"/>
    <mergeCell ref="E234:E237"/>
    <mergeCell ref="F234:F237"/>
    <mergeCell ref="G234:G237"/>
    <mergeCell ref="H234:H237"/>
    <mergeCell ref="I234:I237"/>
    <mergeCell ref="J234:J237"/>
    <mergeCell ref="K234:K237"/>
    <mergeCell ref="L234:L237"/>
    <mergeCell ref="M234:M237"/>
    <mergeCell ref="N234:N237"/>
    <mergeCell ref="C244:C246"/>
    <mergeCell ref="D244:D246"/>
    <mergeCell ref="E244:E246"/>
    <mergeCell ref="F244:F246"/>
    <mergeCell ref="G244:G246"/>
    <mergeCell ref="H244:H246"/>
    <mergeCell ref="I244:I246"/>
    <mergeCell ref="J244:J246"/>
    <mergeCell ref="K244:K246"/>
    <mergeCell ref="L244:L246"/>
    <mergeCell ref="M244:M246"/>
    <mergeCell ref="N244:N246"/>
    <mergeCell ref="C305:C307"/>
    <mergeCell ref="D305:D307"/>
    <mergeCell ref="E305:E307"/>
    <mergeCell ref="F305:F307"/>
    <mergeCell ref="G305:G307"/>
    <mergeCell ref="H305:H307"/>
    <mergeCell ref="I305:I307"/>
    <mergeCell ref="J305:J307"/>
    <mergeCell ref="K305:K307"/>
    <mergeCell ref="L305:L307"/>
    <mergeCell ref="M305:M307"/>
    <mergeCell ref="N305:N307"/>
    <mergeCell ref="O305:O307"/>
    <mergeCell ref="P305:P307"/>
    <mergeCell ref="Q305:Q307"/>
    <mergeCell ref="R305:R307"/>
    <mergeCell ref="S305:S307"/>
    <mergeCell ref="C303:C304"/>
    <mergeCell ref="D303:D304"/>
    <mergeCell ref="E303:E304"/>
    <mergeCell ref="F303:F304"/>
    <mergeCell ref="G303:G304"/>
    <mergeCell ref="H303:H304"/>
    <mergeCell ref="I303:I304"/>
    <mergeCell ref="J303:J304"/>
    <mergeCell ref="K303:K304"/>
    <mergeCell ref="L303:L304"/>
    <mergeCell ref="M303:M304"/>
    <mergeCell ref="N303:N304"/>
    <mergeCell ref="W295:W298"/>
    <mergeCell ref="AP202:AP204"/>
    <mergeCell ref="AQ202:AQ204"/>
    <mergeCell ref="C202:C204"/>
    <mergeCell ref="D202:D204"/>
    <mergeCell ref="E202:E204"/>
    <mergeCell ref="F202:F204"/>
    <mergeCell ref="G202:G204"/>
    <mergeCell ref="H202:H204"/>
    <mergeCell ref="I202:I204"/>
    <mergeCell ref="M202:M204"/>
    <mergeCell ref="N202:N204"/>
    <mergeCell ref="O202:O204"/>
    <mergeCell ref="P202:P204"/>
    <mergeCell ref="Q202:Q204"/>
    <mergeCell ref="R202:R204"/>
    <mergeCell ref="S202:S204"/>
    <mergeCell ref="C205:C207"/>
    <mergeCell ref="D205:D207"/>
    <mergeCell ref="E205:E207"/>
    <mergeCell ref="P140:P141"/>
    <mergeCell ref="L167:L168"/>
    <mergeCell ref="AR202:AR204"/>
    <mergeCell ref="AS202:AS204"/>
    <mergeCell ref="AT202:AT204"/>
    <mergeCell ref="AU202:AU204"/>
    <mergeCell ref="AV202:AV204"/>
    <mergeCell ref="W202:W204"/>
    <mergeCell ref="AE202:AE204"/>
    <mergeCell ref="AJ202:AJ204"/>
    <mergeCell ref="AO202:AO204"/>
    <mergeCell ref="T205:T207"/>
    <mergeCell ref="U205:U207"/>
    <mergeCell ref="V205:V207"/>
    <mergeCell ref="W205:W207"/>
    <mergeCell ref="AE205:AE207"/>
    <mergeCell ref="AJ205:AJ207"/>
    <mergeCell ref="AO205:AO207"/>
    <mergeCell ref="AP205:AP207"/>
    <mergeCell ref="AQ205:AQ207"/>
    <mergeCell ref="AR205:AR207"/>
    <mergeCell ref="AS205:AS207"/>
    <mergeCell ref="T202:T204"/>
    <mergeCell ref="U202:U204"/>
    <mergeCell ref="V202:V204"/>
    <mergeCell ref="AT205:AT207"/>
    <mergeCell ref="AU205:AU207"/>
    <mergeCell ref="AV205:AV207"/>
    <mergeCell ref="AS164:AS166"/>
    <mergeCell ref="AT164:AT166"/>
    <mergeCell ref="AU164:AU166"/>
    <mergeCell ref="AV164:AV166"/>
    <mergeCell ref="C198:C199"/>
    <mergeCell ref="D198:D199"/>
    <mergeCell ref="E198:E199"/>
    <mergeCell ref="F198:F199"/>
    <mergeCell ref="G198:G199"/>
    <mergeCell ref="H198:H199"/>
    <mergeCell ref="M198:M199"/>
    <mergeCell ref="N198:N199"/>
    <mergeCell ref="O198:O199"/>
    <mergeCell ref="P198:P199"/>
    <mergeCell ref="Q198:Q199"/>
    <mergeCell ref="R198:R199"/>
    <mergeCell ref="S198:S199"/>
    <mergeCell ref="T198:T199"/>
    <mergeCell ref="U198:U199"/>
    <mergeCell ref="V198:V199"/>
    <mergeCell ref="W198:W199"/>
    <mergeCell ref="AP194:AP196"/>
    <mergeCell ref="AQ194:AQ196"/>
    <mergeCell ref="AR194:AR196"/>
    <mergeCell ref="AS194:AS196"/>
    <mergeCell ref="AT194:AT196"/>
    <mergeCell ref="AS191:AS193"/>
    <mergeCell ref="AT191:AT193"/>
    <mergeCell ref="W187:W190"/>
    <mergeCell ref="AE187:AE190"/>
    <mergeCell ref="AT140:AT141"/>
    <mergeCell ref="T194:T196"/>
    <mergeCell ref="U194:U196"/>
    <mergeCell ref="V194:V196"/>
    <mergeCell ref="U191:U193"/>
    <mergeCell ref="V191:V193"/>
    <mergeCell ref="W191:W193"/>
    <mergeCell ref="AJ164:AJ166"/>
    <mergeCell ref="AO164:AO166"/>
    <mergeCell ref="AP164:AP166"/>
    <mergeCell ref="AQ164:AQ166"/>
    <mergeCell ref="AR164:AR166"/>
    <mergeCell ref="AE164:AE166"/>
    <mergeCell ref="T169:T171"/>
    <mergeCell ref="U169:U171"/>
    <mergeCell ref="V169:V171"/>
    <mergeCell ref="W169:W171"/>
    <mergeCell ref="AE169:AE171"/>
    <mergeCell ref="AJ169:AJ171"/>
    <mergeCell ref="AO169:AO171"/>
    <mergeCell ref="AP169:AP171"/>
    <mergeCell ref="AT172:AT174"/>
    <mergeCell ref="T177:T179"/>
    <mergeCell ref="C140:C141"/>
    <mergeCell ref="D140:D141"/>
    <mergeCell ref="E140:E141"/>
    <mergeCell ref="F140:F141"/>
    <mergeCell ref="G140:G141"/>
    <mergeCell ref="H140:H141"/>
    <mergeCell ref="M140:M141"/>
    <mergeCell ref="N140:N141"/>
    <mergeCell ref="O140:O141"/>
    <mergeCell ref="AJ140:AJ141"/>
    <mergeCell ref="AO140:AO141"/>
    <mergeCell ref="AP140:AP141"/>
    <mergeCell ref="AQ140:AQ141"/>
    <mergeCell ref="AR140:AR141"/>
    <mergeCell ref="AS140:AS141"/>
    <mergeCell ref="C136:C137"/>
    <mergeCell ref="D136:D137"/>
    <mergeCell ref="E136:E137"/>
    <mergeCell ref="I136:I137"/>
    <mergeCell ref="J136:J137"/>
    <mergeCell ref="K136:K137"/>
    <mergeCell ref="L136:L137"/>
    <mergeCell ref="M136:M137"/>
    <mergeCell ref="Q140:Q141"/>
    <mergeCell ref="R140:R141"/>
    <mergeCell ref="S140:S141"/>
    <mergeCell ref="T140:T141"/>
    <mergeCell ref="U140:U141"/>
    <mergeCell ref="V140:V141"/>
    <mergeCell ref="W140:W141"/>
    <mergeCell ref="AE140:AE141"/>
    <mergeCell ref="C138:C139"/>
    <mergeCell ref="AO136:AO137"/>
    <mergeCell ref="AP136:AP137"/>
    <mergeCell ref="AQ136:AQ137"/>
    <mergeCell ref="AR136:AR137"/>
    <mergeCell ref="AS136:AS137"/>
    <mergeCell ref="O136:O137"/>
    <mergeCell ref="P136:P137"/>
    <mergeCell ref="Q136:Q137"/>
    <mergeCell ref="R136:R137"/>
    <mergeCell ref="S136:S137"/>
    <mergeCell ref="T136:T137"/>
    <mergeCell ref="U136:U137"/>
    <mergeCell ref="V136:V137"/>
    <mergeCell ref="W136:W137"/>
    <mergeCell ref="I138:I139"/>
    <mergeCell ref="J138:J139"/>
    <mergeCell ref="K138:K139"/>
    <mergeCell ref="L138:L139"/>
    <mergeCell ref="Q138:Q139"/>
    <mergeCell ref="R138:R139"/>
    <mergeCell ref="S138:S139"/>
    <mergeCell ref="T138:T139"/>
    <mergeCell ref="U138:U139"/>
    <mergeCell ref="V138:V139"/>
    <mergeCell ref="W138:W139"/>
    <mergeCell ref="AE138:AE139"/>
    <mergeCell ref="AJ138:AJ139"/>
    <mergeCell ref="AO138:AO139"/>
    <mergeCell ref="AP138:AP139"/>
    <mergeCell ref="AQ138:AQ139"/>
    <mergeCell ref="N134:N135"/>
    <mergeCell ref="O134:O135"/>
    <mergeCell ref="I134:I135"/>
    <mergeCell ref="J134:J135"/>
    <mergeCell ref="K134:K135"/>
    <mergeCell ref="L134:L135"/>
    <mergeCell ref="I131:I133"/>
    <mergeCell ref="J131:J133"/>
    <mergeCell ref="K131:K133"/>
    <mergeCell ref="L131:L133"/>
    <mergeCell ref="N136:N137"/>
    <mergeCell ref="G136:G137"/>
    <mergeCell ref="H136:H137"/>
    <mergeCell ref="AJ134:AJ135"/>
    <mergeCell ref="D138:D139"/>
    <mergeCell ref="E138:E139"/>
    <mergeCell ref="F138:F139"/>
    <mergeCell ref="G138:G139"/>
    <mergeCell ref="H138:H139"/>
    <mergeCell ref="F136:F137"/>
    <mergeCell ref="AE136:AE137"/>
    <mergeCell ref="AJ136:AJ137"/>
    <mergeCell ref="AT134:AT135"/>
    <mergeCell ref="AU134:AU135"/>
    <mergeCell ref="P134:P135"/>
    <mergeCell ref="Q134:Q135"/>
    <mergeCell ref="R134:R135"/>
    <mergeCell ref="S134:S135"/>
    <mergeCell ref="T134:T135"/>
    <mergeCell ref="U134:U135"/>
    <mergeCell ref="V134:V135"/>
    <mergeCell ref="W134:W135"/>
    <mergeCell ref="AE134:AE135"/>
    <mergeCell ref="AR131:AR133"/>
    <mergeCell ref="AS131:AS133"/>
    <mergeCell ref="AT131:AT133"/>
    <mergeCell ref="AU131:AU133"/>
    <mergeCell ref="P131:P133"/>
    <mergeCell ref="Q131:Q133"/>
    <mergeCell ref="R131:R133"/>
    <mergeCell ref="S131:S133"/>
    <mergeCell ref="T131:T133"/>
    <mergeCell ref="U131:U133"/>
    <mergeCell ref="AE131:AE133"/>
    <mergeCell ref="C131:C133"/>
    <mergeCell ref="D131:D133"/>
    <mergeCell ref="E131:E133"/>
    <mergeCell ref="F131:F133"/>
    <mergeCell ref="G131:G133"/>
    <mergeCell ref="H131:H133"/>
    <mergeCell ref="M131:M133"/>
    <mergeCell ref="N131:N133"/>
    <mergeCell ref="O131:O133"/>
    <mergeCell ref="AJ131:AJ133"/>
    <mergeCell ref="AO131:AO133"/>
    <mergeCell ref="AP131:AP133"/>
    <mergeCell ref="AQ131:AQ133"/>
    <mergeCell ref="N105:N107"/>
    <mergeCell ref="O105:O107"/>
    <mergeCell ref="P105:P107"/>
    <mergeCell ref="AE125:AE126"/>
    <mergeCell ref="AQ125:AQ126"/>
    <mergeCell ref="P128:P130"/>
    <mergeCell ref="Q128:Q130"/>
    <mergeCell ref="R128:R130"/>
    <mergeCell ref="S128:S130"/>
    <mergeCell ref="T128:T130"/>
    <mergeCell ref="G105:G107"/>
    <mergeCell ref="H105:H107"/>
    <mergeCell ref="C128:C130"/>
    <mergeCell ref="D128:D130"/>
    <mergeCell ref="E128:E130"/>
    <mergeCell ref="F128:F130"/>
    <mergeCell ref="G128:G130"/>
    <mergeCell ref="H128:H130"/>
    <mergeCell ref="AJ125:AJ126"/>
    <mergeCell ref="AO125:AO126"/>
    <mergeCell ref="AP125:AP126"/>
    <mergeCell ref="V84:V85"/>
    <mergeCell ref="W84:W85"/>
    <mergeCell ref="AE84:AE85"/>
    <mergeCell ref="AO84:AO85"/>
    <mergeCell ref="AP84:AP85"/>
    <mergeCell ref="AQ84:AQ85"/>
    <mergeCell ref="AR84:AR85"/>
    <mergeCell ref="AQ86:AQ87"/>
    <mergeCell ref="AR86:AR87"/>
    <mergeCell ref="AS86:AS87"/>
    <mergeCell ref="AT86:AT87"/>
    <mergeCell ref="AU86:AU87"/>
    <mergeCell ref="AV86:AV87"/>
    <mergeCell ref="V86:V87"/>
    <mergeCell ref="W86:W87"/>
    <mergeCell ref="AS99:AS100"/>
    <mergeCell ref="AT99:AT100"/>
    <mergeCell ref="AS96:AS98"/>
    <mergeCell ref="AT96:AT98"/>
    <mergeCell ref="W96:W98"/>
    <mergeCell ref="AE96:AE98"/>
    <mergeCell ref="AJ96:AJ98"/>
    <mergeCell ref="AO96:AO98"/>
    <mergeCell ref="AP96:AP98"/>
    <mergeCell ref="V117:V119"/>
    <mergeCell ref="W117:W119"/>
    <mergeCell ref="X117:X119"/>
    <mergeCell ref="Y117:Y119"/>
    <mergeCell ref="Z117:Z119"/>
    <mergeCell ref="Q86:Q87"/>
    <mergeCell ref="R86:R87"/>
    <mergeCell ref="S86:S87"/>
    <mergeCell ref="T86:T87"/>
    <mergeCell ref="U86:U87"/>
    <mergeCell ref="C101:C102"/>
    <mergeCell ref="D101:D102"/>
    <mergeCell ref="C99:C100"/>
    <mergeCell ref="D99:D100"/>
    <mergeCell ref="E99:E100"/>
    <mergeCell ref="F99:F100"/>
    <mergeCell ref="G99:G100"/>
    <mergeCell ref="H99:H100"/>
    <mergeCell ref="L99:L100"/>
    <mergeCell ref="N91:N93"/>
    <mergeCell ref="O91:O93"/>
    <mergeCell ref="P91:P93"/>
    <mergeCell ref="Q91:Q93"/>
    <mergeCell ref="R91:R93"/>
    <mergeCell ref="S91:S93"/>
    <mergeCell ref="E101:E102"/>
    <mergeCell ref="F101:F102"/>
    <mergeCell ref="G101:G102"/>
    <mergeCell ref="H101:H102"/>
    <mergeCell ref="M101:M102"/>
    <mergeCell ref="N101:N102"/>
    <mergeCell ref="O101:O102"/>
    <mergeCell ref="P101:P102"/>
    <mergeCell ref="M91:M93"/>
    <mergeCell ref="P96:P98"/>
    <mergeCell ref="P99:P100"/>
    <mergeCell ref="Q99:Q100"/>
    <mergeCell ref="Q84:Q85"/>
    <mergeCell ref="R84:R85"/>
    <mergeCell ref="S84:S85"/>
    <mergeCell ref="T84:T85"/>
    <mergeCell ref="U84:U85"/>
    <mergeCell ref="C84:C85"/>
    <mergeCell ref="D84:D85"/>
    <mergeCell ref="E84:E85"/>
    <mergeCell ref="F84:F85"/>
    <mergeCell ref="G84:G85"/>
    <mergeCell ref="H84:H85"/>
    <mergeCell ref="U82:U83"/>
    <mergeCell ref="V82:V83"/>
    <mergeCell ref="L82:L83"/>
    <mergeCell ref="M82:M83"/>
    <mergeCell ref="N82:N83"/>
    <mergeCell ref="O82:O83"/>
    <mergeCell ref="P82:P83"/>
    <mergeCell ref="Q82:Q83"/>
    <mergeCell ref="R82:R83"/>
    <mergeCell ref="S82:S83"/>
    <mergeCell ref="T82:T83"/>
    <mergeCell ref="C82:C83"/>
    <mergeCell ref="D82:D83"/>
    <mergeCell ref="E82:E83"/>
    <mergeCell ref="F82:F83"/>
    <mergeCell ref="H82:H83"/>
    <mergeCell ref="I82:I83"/>
    <mergeCell ref="W80:W81"/>
    <mergeCell ref="AP80:AP81"/>
    <mergeCell ref="AQ80:AQ81"/>
    <mergeCell ref="AR80:AR81"/>
    <mergeCell ref="AO80:AO81"/>
    <mergeCell ref="AS80:AS81"/>
    <mergeCell ref="AT80:AT81"/>
    <mergeCell ref="AU80:AU81"/>
    <mergeCell ref="AV80:AV81"/>
    <mergeCell ref="Q80:Q81"/>
    <mergeCell ref="R80:R81"/>
    <mergeCell ref="S80:S81"/>
    <mergeCell ref="T80:T81"/>
    <mergeCell ref="U80:U81"/>
    <mergeCell ref="V80:V81"/>
    <mergeCell ref="W82:W83"/>
    <mergeCell ref="AP82:AP83"/>
    <mergeCell ref="AQ82:AQ83"/>
    <mergeCell ref="AR82:AR83"/>
    <mergeCell ref="AO82:AO83"/>
    <mergeCell ref="AP78:AP79"/>
    <mergeCell ref="AQ78:AQ79"/>
    <mergeCell ref="AU78:AU79"/>
    <mergeCell ref="AV78:AV79"/>
    <mergeCell ref="AO78:AO79"/>
    <mergeCell ref="AS78:AS79"/>
    <mergeCell ref="AT78:AT79"/>
    <mergeCell ref="M78:M79"/>
    <mergeCell ref="N78:N79"/>
    <mergeCell ref="O78:O79"/>
    <mergeCell ref="P78:P79"/>
    <mergeCell ref="Q78:Q79"/>
    <mergeCell ref="R78:R79"/>
    <mergeCell ref="S78:S79"/>
    <mergeCell ref="T78:T79"/>
    <mergeCell ref="U78:U79"/>
    <mergeCell ref="C78:C79"/>
    <mergeCell ref="D78:D79"/>
    <mergeCell ref="E78:E79"/>
    <mergeCell ref="AS65:AS67"/>
    <mergeCell ref="AT65:AT67"/>
    <mergeCell ref="AU65:AU67"/>
    <mergeCell ref="AV65:AV67"/>
    <mergeCell ref="I62:I64"/>
    <mergeCell ref="J62:J64"/>
    <mergeCell ref="K62:K64"/>
    <mergeCell ref="L62:L64"/>
    <mergeCell ref="U65:U67"/>
    <mergeCell ref="V65:V67"/>
    <mergeCell ref="W65:W67"/>
    <mergeCell ref="AE65:AE67"/>
    <mergeCell ref="AJ65:AJ67"/>
    <mergeCell ref="AO65:AO67"/>
    <mergeCell ref="AP65:AP67"/>
    <mergeCell ref="AQ65:AQ67"/>
    <mergeCell ref="AR65:AR67"/>
    <mergeCell ref="M65:M67"/>
    <mergeCell ref="N65:N67"/>
    <mergeCell ref="O65:O67"/>
    <mergeCell ref="P65:P67"/>
    <mergeCell ref="Q65:Q67"/>
    <mergeCell ref="R65:R67"/>
    <mergeCell ref="S65:S67"/>
    <mergeCell ref="T65:T67"/>
    <mergeCell ref="AR62:AR64"/>
    <mergeCell ref="AS62:AS64"/>
    <mergeCell ref="AT62:AT64"/>
    <mergeCell ref="AU62:AU64"/>
    <mergeCell ref="AV62:AV64"/>
    <mergeCell ref="AV60:AV61"/>
    <mergeCell ref="C62:C64"/>
    <mergeCell ref="D62:D64"/>
    <mergeCell ref="E62:E64"/>
    <mergeCell ref="F62:F64"/>
    <mergeCell ref="G62:G64"/>
    <mergeCell ref="H62:H64"/>
    <mergeCell ref="M62:M64"/>
    <mergeCell ref="N62:N64"/>
    <mergeCell ref="O62:O64"/>
    <mergeCell ref="P62:P64"/>
    <mergeCell ref="W62:W64"/>
    <mergeCell ref="AE62:AE64"/>
    <mergeCell ref="T60:T61"/>
    <mergeCell ref="U60:U61"/>
    <mergeCell ref="V60:V61"/>
    <mergeCell ref="W60:W61"/>
    <mergeCell ref="AE60:AE61"/>
    <mergeCell ref="Q62:Q64"/>
    <mergeCell ref="R62:R64"/>
    <mergeCell ref="AJ60:AJ61"/>
    <mergeCell ref="AO60:AO61"/>
    <mergeCell ref="C60:C61"/>
    <mergeCell ref="D60:D61"/>
    <mergeCell ref="E60:E61"/>
    <mergeCell ref="F60:F61"/>
    <mergeCell ref="G60:G61"/>
    <mergeCell ref="C65:C67"/>
    <mergeCell ref="D65:D67"/>
    <mergeCell ref="E65:E67"/>
    <mergeCell ref="F65:F67"/>
    <mergeCell ref="G65:G67"/>
    <mergeCell ref="H65:H67"/>
    <mergeCell ref="AJ62:AJ64"/>
    <mergeCell ref="AO62:AO64"/>
    <mergeCell ref="T68:T71"/>
    <mergeCell ref="U68:U71"/>
    <mergeCell ref="V68:V71"/>
    <mergeCell ref="I80:I81"/>
    <mergeCell ref="J80:J81"/>
    <mergeCell ref="K80:K81"/>
    <mergeCell ref="C58:C59"/>
    <mergeCell ref="D58:D59"/>
    <mergeCell ref="E58:E59"/>
    <mergeCell ref="F58:F59"/>
    <mergeCell ref="G58:G59"/>
    <mergeCell ref="H58:H59"/>
    <mergeCell ref="M58:M59"/>
    <mergeCell ref="S60:S61"/>
    <mergeCell ref="N58:N59"/>
    <mergeCell ref="O58:O59"/>
    <mergeCell ref="P58:P59"/>
    <mergeCell ref="S62:S64"/>
    <mergeCell ref="T62:T64"/>
    <mergeCell ref="U62:U64"/>
    <mergeCell ref="V62:V64"/>
    <mergeCell ref="C80:C81"/>
    <mergeCell ref="D80:D81"/>
    <mergeCell ref="V78:V79"/>
    <mergeCell ref="I58:I59"/>
    <mergeCell ref="J58:J59"/>
    <mergeCell ref="K58:K59"/>
    <mergeCell ref="L58:L59"/>
    <mergeCell ref="I60:I61"/>
    <mergeCell ref="J60:J61"/>
    <mergeCell ref="K60:K61"/>
    <mergeCell ref="L60:L61"/>
    <mergeCell ref="M60:M61"/>
    <mergeCell ref="N60:N61"/>
    <mergeCell ref="O60:O61"/>
    <mergeCell ref="P60:P61"/>
    <mergeCell ref="Q60:Q61"/>
    <mergeCell ref="I78:I79"/>
    <mergeCell ref="J78:J79"/>
    <mergeCell ref="K78:K79"/>
    <mergeCell ref="L78:L79"/>
    <mergeCell ref="O68:O71"/>
    <mergeCell ref="P68:P71"/>
    <mergeCell ref="Q205:Q207"/>
    <mergeCell ref="R205:R207"/>
    <mergeCell ref="S205:S207"/>
    <mergeCell ref="AU194:AU196"/>
    <mergeCell ref="G194:G196"/>
    <mergeCell ref="H194:H196"/>
    <mergeCell ref="I194:I196"/>
    <mergeCell ref="J194:J196"/>
    <mergeCell ref="M194:M196"/>
    <mergeCell ref="N194:N196"/>
    <mergeCell ref="O194:O196"/>
    <mergeCell ref="P194:P196"/>
    <mergeCell ref="Q194:Q196"/>
    <mergeCell ref="R194:R196"/>
    <mergeCell ref="S194:S196"/>
    <mergeCell ref="W194:W196"/>
    <mergeCell ref="AE194:AE196"/>
    <mergeCell ref="AC198:AC199"/>
    <mergeCell ref="AD198:AD199"/>
    <mergeCell ref="AE198:AE199"/>
    <mergeCell ref="AJ198:AJ199"/>
    <mergeCell ref="AO198:AO199"/>
    <mergeCell ref="AP198:AP199"/>
    <mergeCell ref="AQ198:AQ199"/>
    <mergeCell ref="AU198:AU199"/>
    <mergeCell ref="X198:X199"/>
    <mergeCell ref="Y198:Y199"/>
    <mergeCell ref="Z198:Z199"/>
    <mergeCell ref="AA198:AA199"/>
    <mergeCell ref="AB198:AB199"/>
    <mergeCell ref="AJ194:AJ196"/>
    <mergeCell ref="AO194:AO196"/>
    <mergeCell ref="F194:F196"/>
    <mergeCell ref="F205:F207"/>
    <mergeCell ref="G205:G207"/>
    <mergeCell ref="H205:H207"/>
    <mergeCell ref="I205:I207"/>
    <mergeCell ref="J205:J207"/>
    <mergeCell ref="K205:K207"/>
    <mergeCell ref="L205:L207"/>
    <mergeCell ref="M205:M207"/>
    <mergeCell ref="N205:N207"/>
    <mergeCell ref="O205:O207"/>
    <mergeCell ref="P205:P207"/>
    <mergeCell ref="M84:M85"/>
    <mergeCell ref="N84:N85"/>
    <mergeCell ref="O84:O85"/>
    <mergeCell ref="P84:P85"/>
    <mergeCell ref="C86:C87"/>
    <mergeCell ref="D86:D87"/>
    <mergeCell ref="E86:E87"/>
    <mergeCell ref="F86:F87"/>
    <mergeCell ref="G86:G87"/>
    <mergeCell ref="H86:H87"/>
    <mergeCell ref="M86:M87"/>
    <mergeCell ref="N86:N87"/>
    <mergeCell ref="O86:O87"/>
    <mergeCell ref="P86:P87"/>
    <mergeCell ref="F105:F107"/>
    <mergeCell ref="C191:C193"/>
    <mergeCell ref="D191:D193"/>
    <mergeCell ref="E191:E193"/>
    <mergeCell ref="F191:F193"/>
    <mergeCell ref="G191:G193"/>
    <mergeCell ref="AV194:AV196"/>
    <mergeCell ref="AQ187:AQ190"/>
    <mergeCell ref="AR187:AR190"/>
    <mergeCell ref="AQ183:AQ186"/>
    <mergeCell ref="AR183:AR186"/>
    <mergeCell ref="AS183:AS186"/>
    <mergeCell ref="AT183:AT186"/>
    <mergeCell ref="AV187:AV190"/>
    <mergeCell ref="C54:C56"/>
    <mergeCell ref="D54:D56"/>
    <mergeCell ref="E54:E56"/>
    <mergeCell ref="I54:I56"/>
    <mergeCell ref="J54:J56"/>
    <mergeCell ref="K54:K56"/>
    <mergeCell ref="L54:L56"/>
    <mergeCell ref="M54:M56"/>
    <mergeCell ref="N54:N56"/>
    <mergeCell ref="G54:G56"/>
    <mergeCell ref="F54:F56"/>
    <mergeCell ref="H54:H56"/>
    <mergeCell ref="O54:O56"/>
    <mergeCell ref="P54:P56"/>
    <mergeCell ref="Q54:Q56"/>
    <mergeCell ref="R54:R56"/>
    <mergeCell ref="S54:S56"/>
    <mergeCell ref="U54:U56"/>
    <mergeCell ref="C194:C196"/>
    <mergeCell ref="D194:D196"/>
    <mergeCell ref="E194:E196"/>
    <mergeCell ref="AT58:AT59"/>
    <mergeCell ref="AU58:AU59"/>
    <mergeCell ref="AV58:AV59"/>
    <mergeCell ref="M191:M193"/>
    <mergeCell ref="N191:N193"/>
    <mergeCell ref="O191:O193"/>
    <mergeCell ref="P191:P193"/>
    <mergeCell ref="Q191:Q193"/>
    <mergeCell ref="R191:R193"/>
    <mergeCell ref="S191:S193"/>
    <mergeCell ref="T191:T193"/>
    <mergeCell ref="AV191:AV193"/>
    <mergeCell ref="AS187:AS190"/>
    <mergeCell ref="T187:T190"/>
    <mergeCell ref="AO187:AO190"/>
    <mergeCell ref="AP187:AP190"/>
    <mergeCell ref="U187:U190"/>
    <mergeCell ref="V187:V190"/>
    <mergeCell ref="AE191:AE193"/>
    <mergeCell ref="AJ191:AJ193"/>
    <mergeCell ref="AO191:AO193"/>
    <mergeCell ref="AP191:AP193"/>
    <mergeCell ref="AQ191:AQ193"/>
    <mergeCell ref="AU191:AU193"/>
    <mergeCell ref="M183:M186"/>
    <mergeCell ref="N183:N186"/>
    <mergeCell ref="AT187:AT190"/>
    <mergeCell ref="AU187:AU190"/>
    <mergeCell ref="AU183:AU186"/>
    <mergeCell ref="AV183:AV186"/>
    <mergeCell ref="AJ187:AJ190"/>
    <mergeCell ref="C187:C190"/>
    <mergeCell ref="D187:D190"/>
    <mergeCell ref="E187:E190"/>
    <mergeCell ref="F187:F190"/>
    <mergeCell ref="G187:G190"/>
    <mergeCell ref="H187:H190"/>
    <mergeCell ref="I187:I190"/>
    <mergeCell ref="J187:J190"/>
    <mergeCell ref="K187:K190"/>
    <mergeCell ref="L187:L190"/>
    <mergeCell ref="M187:M190"/>
    <mergeCell ref="N187:N190"/>
    <mergeCell ref="O187:O190"/>
    <mergeCell ref="P187:P190"/>
    <mergeCell ref="Q187:Q190"/>
    <mergeCell ref="R187:R190"/>
    <mergeCell ref="S187:S190"/>
    <mergeCell ref="U183:U186"/>
    <mergeCell ref="V183:V186"/>
    <mergeCell ref="W183:W186"/>
    <mergeCell ref="AE183:AE186"/>
    <mergeCell ref="AJ183:AJ186"/>
    <mergeCell ref="AO183:AO186"/>
    <mergeCell ref="AP183:AP186"/>
    <mergeCell ref="O183:O186"/>
    <mergeCell ref="P183:P186"/>
    <mergeCell ref="Q183:Q186"/>
    <mergeCell ref="R183:R186"/>
    <mergeCell ref="S183:S186"/>
    <mergeCell ref="T183:T186"/>
    <mergeCell ref="C183:C186"/>
    <mergeCell ref="D183:D186"/>
    <mergeCell ref="E183:E186"/>
    <mergeCell ref="F183:F186"/>
    <mergeCell ref="G183:G186"/>
    <mergeCell ref="H183:H186"/>
    <mergeCell ref="I183:I186"/>
    <mergeCell ref="J183:J186"/>
    <mergeCell ref="K183:K186"/>
    <mergeCell ref="L105:L107"/>
    <mergeCell ref="M105:M107"/>
    <mergeCell ref="C125:C126"/>
    <mergeCell ref="D125:D126"/>
    <mergeCell ref="E125:E126"/>
    <mergeCell ref="F125:F126"/>
    <mergeCell ref="G125:G126"/>
    <mergeCell ref="H125:H126"/>
    <mergeCell ref="P164:P166"/>
    <mergeCell ref="Q164:Q166"/>
    <mergeCell ref="R164:R166"/>
    <mergeCell ref="S164:S166"/>
    <mergeCell ref="T164:T166"/>
    <mergeCell ref="C164:C166"/>
    <mergeCell ref="D164:D166"/>
    <mergeCell ref="E164:E166"/>
    <mergeCell ref="F164:F166"/>
    <mergeCell ref="Q105:Q107"/>
    <mergeCell ref="M52:M53"/>
    <mergeCell ref="N52:N53"/>
    <mergeCell ref="O52:O53"/>
    <mergeCell ref="P52:P53"/>
    <mergeCell ref="G164:G166"/>
    <mergeCell ref="H164:H166"/>
    <mergeCell ref="I164:I166"/>
    <mergeCell ref="J164:J166"/>
    <mergeCell ref="K164:K166"/>
    <mergeCell ref="L164:L166"/>
    <mergeCell ref="M164:M166"/>
    <mergeCell ref="N164:N166"/>
    <mergeCell ref="O164:O166"/>
    <mergeCell ref="M138:M139"/>
    <mergeCell ref="N138:N139"/>
    <mergeCell ref="O138:O139"/>
    <mergeCell ref="P138:P139"/>
    <mergeCell ref="P161:P163"/>
    <mergeCell ref="H60:H61"/>
    <mergeCell ref="G80:G81"/>
    <mergeCell ref="H80:H81"/>
    <mergeCell ref="L80:L81"/>
    <mergeCell ref="M80:M81"/>
    <mergeCell ref="J82:J83"/>
    <mergeCell ref="K82:K83"/>
    <mergeCell ref="N80:N81"/>
    <mergeCell ref="O80:O81"/>
    <mergeCell ref="P80:P81"/>
    <mergeCell ref="M125:M126"/>
    <mergeCell ref="N125:N126"/>
    <mergeCell ref="O125:O126"/>
    <mergeCell ref="P125:P126"/>
    <mergeCell ref="I50:I51"/>
    <mergeCell ref="J50:J51"/>
    <mergeCell ref="K50:K51"/>
    <mergeCell ref="L50:L51"/>
    <mergeCell ref="C161:C163"/>
    <mergeCell ref="D161:D163"/>
    <mergeCell ref="E161:E163"/>
    <mergeCell ref="F161:F163"/>
    <mergeCell ref="G161:G163"/>
    <mergeCell ref="H161:H163"/>
    <mergeCell ref="I161:I163"/>
    <mergeCell ref="J161:J163"/>
    <mergeCell ref="K161:K163"/>
    <mergeCell ref="L161:L163"/>
    <mergeCell ref="M161:M163"/>
    <mergeCell ref="N161:N163"/>
    <mergeCell ref="O161:O163"/>
    <mergeCell ref="L96:L98"/>
    <mergeCell ref="M96:M98"/>
    <mergeCell ref="N96:N98"/>
    <mergeCell ref="O96:O98"/>
    <mergeCell ref="I101:I102"/>
    <mergeCell ref="J101:J102"/>
    <mergeCell ref="K101:K102"/>
    <mergeCell ref="L101:L102"/>
    <mergeCell ref="M99:M100"/>
    <mergeCell ref="N99:N100"/>
    <mergeCell ref="O99:O100"/>
    <mergeCell ref="I99:I100"/>
    <mergeCell ref="J99:J100"/>
    <mergeCell ref="K99:K100"/>
    <mergeCell ref="C94:C95"/>
    <mergeCell ref="R52:R53"/>
    <mergeCell ref="S52:S53"/>
    <mergeCell ref="E52:E53"/>
    <mergeCell ref="F52:F53"/>
    <mergeCell ref="G52:G53"/>
    <mergeCell ref="H52:H53"/>
    <mergeCell ref="Q161:Q163"/>
    <mergeCell ref="R161:R163"/>
    <mergeCell ref="U52:U53"/>
    <mergeCell ref="V52:V53"/>
    <mergeCell ref="W52:W53"/>
    <mergeCell ref="AQ161:AQ163"/>
    <mergeCell ref="AR161:AR163"/>
    <mergeCell ref="N50:N51"/>
    <mergeCell ref="R50:R51"/>
    <mergeCell ref="S50:S51"/>
    <mergeCell ref="T50:T51"/>
    <mergeCell ref="V54:V56"/>
    <mergeCell ref="W54:W56"/>
    <mergeCell ref="Q58:Q59"/>
    <mergeCell ref="R58:R59"/>
    <mergeCell ref="S58:S59"/>
    <mergeCell ref="T58:T59"/>
    <mergeCell ref="U58:U59"/>
    <mergeCell ref="V58:V59"/>
    <mergeCell ref="W58:W59"/>
    <mergeCell ref="AE58:AE59"/>
    <mergeCell ref="AE54:AE56"/>
    <mergeCell ref="AE161:AE163"/>
    <mergeCell ref="AJ161:AJ163"/>
    <mergeCell ref="AO161:AO163"/>
    <mergeCell ref="Q52:Q53"/>
    <mergeCell ref="R60:R61"/>
    <mergeCell ref="AJ145:AJ148"/>
    <mergeCell ref="AO145:AO148"/>
    <mergeCell ref="T54:T56"/>
    <mergeCell ref="AP58:AP59"/>
    <mergeCell ref="AQ58:AQ59"/>
    <mergeCell ref="AQ60:AQ61"/>
    <mergeCell ref="AR58:AR59"/>
    <mergeCell ref="AS58:AS59"/>
    <mergeCell ref="AU82:AU83"/>
    <mergeCell ref="AV82:AV83"/>
    <mergeCell ref="AS82:AS83"/>
    <mergeCell ref="AT82:AT83"/>
    <mergeCell ref="AS84:AS85"/>
    <mergeCell ref="AJ84:AJ85"/>
    <mergeCell ref="R105:R107"/>
    <mergeCell ref="S105:S107"/>
    <mergeCell ref="T105:T107"/>
    <mergeCell ref="AE101:AE102"/>
    <mergeCell ref="R99:R100"/>
    <mergeCell ref="S99:S100"/>
    <mergeCell ref="T99:T100"/>
    <mergeCell ref="U99:U100"/>
    <mergeCell ref="V99:V100"/>
    <mergeCell ref="AV91:AV93"/>
    <mergeCell ref="AQ94:AQ95"/>
    <mergeCell ref="T91:T93"/>
    <mergeCell ref="U91:U93"/>
    <mergeCell ref="AR60:AR61"/>
    <mergeCell ref="AS60:AS61"/>
    <mergeCell ref="AT60:AT61"/>
    <mergeCell ref="AU60:AU61"/>
    <mergeCell ref="AV157:AV158"/>
    <mergeCell ref="AV159:AV160"/>
    <mergeCell ref="AV99:AV100"/>
    <mergeCell ref="AV88:AV90"/>
    <mergeCell ref="AP60:AP61"/>
    <mergeCell ref="AT84:AT85"/>
    <mergeCell ref="AU84:AU85"/>
    <mergeCell ref="AV84:AV85"/>
    <mergeCell ref="AJ86:AJ87"/>
    <mergeCell ref="AO86:AO87"/>
    <mergeCell ref="AP86:AP87"/>
    <mergeCell ref="AV140:AV141"/>
    <mergeCell ref="AO99:AO100"/>
    <mergeCell ref="AP99:AP100"/>
    <mergeCell ref="AS94:AS95"/>
    <mergeCell ref="AT94:AT95"/>
    <mergeCell ref="AU94:AU95"/>
    <mergeCell ref="AV94:AV95"/>
    <mergeCell ref="AR88:AR90"/>
    <mergeCell ref="AP62:AP64"/>
    <mergeCell ref="AQ62:AQ64"/>
    <mergeCell ref="AU155:AU160"/>
    <mergeCell ref="AU125:AU126"/>
    <mergeCell ref="AR134:AR135"/>
    <mergeCell ref="AS134:AS135"/>
    <mergeCell ref="AJ99:AJ100"/>
    <mergeCell ref="AU96:AU98"/>
    <mergeCell ref="AV96:AV98"/>
    <mergeCell ref="AR91:AR93"/>
    <mergeCell ref="AS91:AS93"/>
    <mergeCell ref="AT91:AT93"/>
    <mergeCell ref="AU91:AU93"/>
    <mergeCell ref="AV50:AV51"/>
    <mergeCell ref="AE52:AE53"/>
    <mergeCell ref="AJ52:AJ53"/>
    <mergeCell ref="AO52:AO53"/>
    <mergeCell ref="AP52:AP53"/>
    <mergeCell ref="AQ52:AQ53"/>
    <mergeCell ref="AR52:AR53"/>
    <mergeCell ref="AS52:AS53"/>
    <mergeCell ref="AT52:AT53"/>
    <mergeCell ref="AU52:AU53"/>
    <mergeCell ref="AV52:AV53"/>
    <mergeCell ref="AP161:AP163"/>
    <mergeCell ref="AT105:AT107"/>
    <mergeCell ref="AU105:AU107"/>
    <mergeCell ref="AV105:AV107"/>
    <mergeCell ref="AR106:AR107"/>
    <mergeCell ref="AQ105:AQ107"/>
    <mergeCell ref="AS105:AS107"/>
    <mergeCell ref="AV101:AV102"/>
    <mergeCell ref="AU99:AU100"/>
    <mergeCell ref="AE50:AE51"/>
    <mergeCell ref="AJ50:AJ51"/>
    <mergeCell ref="AO50:AO51"/>
    <mergeCell ref="AP50:AP51"/>
    <mergeCell ref="AQ50:AQ51"/>
    <mergeCell ref="AR50:AR51"/>
    <mergeCell ref="AS54:AS56"/>
    <mergeCell ref="AT54:AT56"/>
    <mergeCell ref="AU54:AU56"/>
    <mergeCell ref="AV54:AV56"/>
    <mergeCell ref="AE86:AE87"/>
    <mergeCell ref="AR94:AR95"/>
    <mergeCell ref="V164:V166"/>
    <mergeCell ref="W164:W166"/>
    <mergeCell ref="U105:U107"/>
    <mergeCell ref="V105:V107"/>
    <mergeCell ref="W105:W107"/>
    <mergeCell ref="AE105:AE107"/>
    <mergeCell ref="AJ105:AJ107"/>
    <mergeCell ref="AO105:AO107"/>
    <mergeCell ref="AP105:AP107"/>
    <mergeCell ref="AO94:AO95"/>
    <mergeCell ref="AP94:AP95"/>
    <mergeCell ref="AO91:AO93"/>
    <mergeCell ref="AP91:AP93"/>
    <mergeCell ref="AP68:AP71"/>
    <mergeCell ref="AO68:AO71"/>
    <mergeCell ref="AO72:AO75"/>
    <mergeCell ref="AP72:AP75"/>
    <mergeCell ref="AC76:AC77"/>
    <mergeCell ref="AD76:AD77"/>
    <mergeCell ref="AE76:AE77"/>
    <mergeCell ref="AF76:AF77"/>
    <mergeCell ref="AJ76:AJ77"/>
    <mergeCell ref="AO76:AO77"/>
    <mergeCell ref="AP76:AP77"/>
    <mergeCell ref="V145:V148"/>
    <mergeCell ref="U142:U144"/>
    <mergeCell ref="V142:V144"/>
    <mergeCell ref="W142:W144"/>
    <mergeCell ref="AE142:AE144"/>
    <mergeCell ref="U96:U98"/>
    <mergeCell ref="V96:V98"/>
    <mergeCell ref="W78:W79"/>
    <mergeCell ref="AU161:AU163"/>
    <mergeCell ref="AV161:AV163"/>
    <mergeCell ref="AJ101:AJ102"/>
    <mergeCell ref="AO101:AO102"/>
    <mergeCell ref="AP101:AP102"/>
    <mergeCell ref="AQ101:AQ102"/>
    <mergeCell ref="AR101:AR102"/>
    <mergeCell ref="AS101:AS102"/>
    <mergeCell ref="AT101:AT102"/>
    <mergeCell ref="AU101:AU102"/>
    <mergeCell ref="U103:U104"/>
    <mergeCell ref="V103:V104"/>
    <mergeCell ref="AU103:AU104"/>
    <mergeCell ref="AE149:AE151"/>
    <mergeCell ref="AJ149:AJ151"/>
    <mergeCell ref="U152:U154"/>
    <mergeCell ref="U155:U160"/>
    <mergeCell ref="V155:V160"/>
    <mergeCell ref="AJ152:AJ154"/>
    <mergeCell ref="AO152:AO154"/>
    <mergeCell ref="AP152:AP154"/>
    <mergeCell ref="AQ152:AQ154"/>
    <mergeCell ref="V152:V154"/>
    <mergeCell ref="W152:W154"/>
    <mergeCell ref="AE155:AE160"/>
    <mergeCell ref="AJ155:AJ160"/>
    <mergeCell ref="AO155:AO160"/>
    <mergeCell ref="U128:U130"/>
    <mergeCell ref="V128:V130"/>
    <mergeCell ref="W128:W130"/>
    <mergeCell ref="AU140:AU141"/>
    <mergeCell ref="U117:U119"/>
    <mergeCell ref="AQ96:AQ98"/>
    <mergeCell ref="AR96:AR98"/>
    <mergeCell ref="Q101:Q102"/>
    <mergeCell ref="R101:R102"/>
    <mergeCell ref="S101:S102"/>
    <mergeCell ref="T101:T102"/>
    <mergeCell ref="U101:U102"/>
    <mergeCell ref="V101:V102"/>
    <mergeCell ref="T96:T98"/>
    <mergeCell ref="AP145:AP148"/>
    <mergeCell ref="AQ145:AQ148"/>
    <mergeCell ref="U149:U151"/>
    <mergeCell ref="V149:V151"/>
    <mergeCell ref="W149:W151"/>
    <mergeCell ref="X150:X151"/>
    <mergeCell ref="Y150:Y151"/>
    <mergeCell ref="Z150:Z151"/>
    <mergeCell ref="AA150:AA151"/>
    <mergeCell ref="AB150:AB151"/>
    <mergeCell ref="AC150:AC151"/>
    <mergeCell ref="Q96:Q98"/>
    <mergeCell ref="R96:R98"/>
    <mergeCell ref="S96:S98"/>
    <mergeCell ref="W99:W100"/>
    <mergeCell ref="AE99:AE100"/>
    <mergeCell ref="AQ99:AQ100"/>
    <mergeCell ref="AR99:AR100"/>
    <mergeCell ref="W101:W102"/>
    <mergeCell ref="R125:R126"/>
    <mergeCell ref="S125:S126"/>
    <mergeCell ref="T125:T126"/>
    <mergeCell ref="U125:U126"/>
    <mergeCell ref="F94:F95"/>
    <mergeCell ref="G94:G95"/>
    <mergeCell ref="H94:H95"/>
    <mergeCell ref="I94:I95"/>
    <mergeCell ref="J94:J95"/>
    <mergeCell ref="K94:K95"/>
    <mergeCell ref="L94:L95"/>
    <mergeCell ref="M94:M95"/>
    <mergeCell ref="N94:N95"/>
    <mergeCell ref="O94:O95"/>
    <mergeCell ref="P94:P95"/>
    <mergeCell ref="Q94:Q95"/>
    <mergeCell ref="R94:R95"/>
    <mergeCell ref="C91:C93"/>
    <mergeCell ref="D91:D93"/>
    <mergeCell ref="AD150:AD151"/>
    <mergeCell ref="W145:W148"/>
    <mergeCell ref="Q125:Q126"/>
    <mergeCell ref="V125:V126"/>
    <mergeCell ref="W125:W126"/>
    <mergeCell ref="V131:V133"/>
    <mergeCell ref="W131:W133"/>
    <mergeCell ref="M128:M130"/>
    <mergeCell ref="N128:N130"/>
    <mergeCell ref="O128:O130"/>
    <mergeCell ref="C134:C135"/>
    <mergeCell ref="D134:D135"/>
    <mergeCell ref="E134:E135"/>
    <mergeCell ref="F134:F135"/>
    <mergeCell ref="G134:G135"/>
    <mergeCell ref="H134:H135"/>
    <mergeCell ref="M134:M135"/>
    <mergeCell ref="C96:C98"/>
    <mergeCell ref="D96:D98"/>
    <mergeCell ref="E96:E98"/>
    <mergeCell ref="F96:F98"/>
    <mergeCell ref="G96:G98"/>
    <mergeCell ref="H96:H98"/>
    <mergeCell ref="I96:I98"/>
    <mergeCell ref="H48:H49"/>
    <mergeCell ref="I48:I49"/>
    <mergeCell ref="E91:E93"/>
    <mergeCell ref="F91:F93"/>
    <mergeCell ref="G91:G93"/>
    <mergeCell ref="H91:H93"/>
    <mergeCell ref="I91:I93"/>
    <mergeCell ref="J91:J93"/>
    <mergeCell ref="K91:K93"/>
    <mergeCell ref="L91:L93"/>
    <mergeCell ref="F48:F49"/>
    <mergeCell ref="G48:G49"/>
    <mergeCell ref="L48:L49"/>
    <mergeCell ref="F50:F51"/>
    <mergeCell ref="C52:C53"/>
    <mergeCell ref="D52:D53"/>
    <mergeCell ref="C68:C71"/>
    <mergeCell ref="D68:D71"/>
    <mergeCell ref="E68:E71"/>
    <mergeCell ref="F68:F71"/>
    <mergeCell ref="C50:C51"/>
    <mergeCell ref="D50:D51"/>
    <mergeCell ref="E50:E51"/>
    <mergeCell ref="D94:D95"/>
    <mergeCell ref="E94:E95"/>
    <mergeCell ref="V91:V93"/>
    <mergeCell ref="W91:W93"/>
    <mergeCell ref="AE91:AE93"/>
    <mergeCell ref="AJ91:AJ93"/>
    <mergeCell ref="AE88:AE90"/>
    <mergeCell ref="AJ88:AJ90"/>
    <mergeCell ref="AO88:AO90"/>
    <mergeCell ref="AP88:AP90"/>
    <mergeCell ref="AQ88:AQ90"/>
    <mergeCell ref="AQ91:AQ93"/>
    <mergeCell ref="S94:S95"/>
    <mergeCell ref="T94:T95"/>
    <mergeCell ref="U94:U95"/>
    <mergeCell ref="V94:V95"/>
    <mergeCell ref="W94:W95"/>
    <mergeCell ref="AE94:AE95"/>
    <mergeCell ref="AJ94:AJ95"/>
    <mergeCell ref="AS88:AS90"/>
    <mergeCell ref="AT88:AT90"/>
    <mergeCell ref="AU88:AU90"/>
    <mergeCell ref="A46:A47"/>
    <mergeCell ref="W45:W47"/>
    <mergeCell ref="C46:C47"/>
    <mergeCell ref="D46:D47"/>
    <mergeCell ref="E46:E47"/>
    <mergeCell ref="F46:F47"/>
    <mergeCell ref="G46:G47"/>
    <mergeCell ref="H46:H47"/>
    <mergeCell ref="M46:M47"/>
    <mergeCell ref="N46:N47"/>
    <mergeCell ref="O46:O47"/>
    <mergeCell ref="I46:I47"/>
    <mergeCell ref="J46:J47"/>
    <mergeCell ref="K46:K47"/>
    <mergeCell ref="L46:L47"/>
    <mergeCell ref="P46:P47"/>
    <mergeCell ref="Q46:Q47"/>
    <mergeCell ref="R46:R47"/>
    <mergeCell ref="S46:S47"/>
    <mergeCell ref="T46:T47"/>
    <mergeCell ref="U46:U47"/>
    <mergeCell ref="V46:V47"/>
    <mergeCell ref="C48:C49"/>
    <mergeCell ref="D48:D49"/>
    <mergeCell ref="E48:E49"/>
    <mergeCell ref="AO54:AO56"/>
    <mergeCell ref="AP54:AP56"/>
    <mergeCell ref="AQ54:AQ56"/>
    <mergeCell ref="AR54:AR56"/>
    <mergeCell ref="A38:A39"/>
    <mergeCell ref="L40:L41"/>
    <mergeCell ref="M40:M41"/>
    <mergeCell ref="N40:N41"/>
    <mergeCell ref="O40:O41"/>
    <mergeCell ref="P40:P41"/>
    <mergeCell ref="R40:R41"/>
    <mergeCell ref="T40:T41"/>
    <mergeCell ref="V40:V41"/>
    <mergeCell ref="AP40:AP41"/>
    <mergeCell ref="Q40:Q41"/>
    <mergeCell ref="S40:S41"/>
    <mergeCell ref="U40:U41"/>
    <mergeCell ref="W40:W41"/>
    <mergeCell ref="A40:A41"/>
    <mergeCell ref="C40:C41"/>
    <mergeCell ref="D40:D41"/>
    <mergeCell ref="E40:E41"/>
    <mergeCell ref="K40:K41"/>
    <mergeCell ref="H40:H41"/>
    <mergeCell ref="I40:I41"/>
    <mergeCell ref="F40:F41"/>
    <mergeCell ref="G40:G41"/>
    <mergeCell ref="AO38:AO39"/>
    <mergeCell ref="W38:W39"/>
    <mergeCell ref="AP38:AP39"/>
    <mergeCell ref="U38:U39"/>
    <mergeCell ref="V38:V39"/>
    <mergeCell ref="AO40:AO41"/>
    <mergeCell ref="P38:P39"/>
    <mergeCell ref="Q38:Q39"/>
    <mergeCell ref="J40:J41"/>
    <mergeCell ref="AT35:AT37"/>
    <mergeCell ref="AU35:AU37"/>
    <mergeCell ref="AV35:AV37"/>
    <mergeCell ref="R35:R37"/>
    <mergeCell ref="S35:S37"/>
    <mergeCell ref="T35:T37"/>
    <mergeCell ref="U35:U37"/>
    <mergeCell ref="V35:V37"/>
    <mergeCell ref="W35:W37"/>
    <mergeCell ref="AE35:AE37"/>
    <mergeCell ref="AJ35:AJ37"/>
    <mergeCell ref="AO35:AO37"/>
    <mergeCell ref="AT38:AT39"/>
    <mergeCell ref="AU38:AU39"/>
    <mergeCell ref="AV38:AV39"/>
    <mergeCell ref="AQ40:AQ41"/>
    <mergeCell ref="AR40:AR41"/>
    <mergeCell ref="AS40:AS41"/>
    <mergeCell ref="AT40:AT41"/>
    <mergeCell ref="AU40:AU41"/>
    <mergeCell ref="AE38:AE39"/>
    <mergeCell ref="AJ38:AJ39"/>
    <mergeCell ref="R38:R39"/>
    <mergeCell ref="S38:S39"/>
    <mergeCell ref="T38:T39"/>
    <mergeCell ref="AV40:AV41"/>
    <mergeCell ref="AQ38:AQ39"/>
    <mergeCell ref="AS38:AS39"/>
    <mergeCell ref="A35:A37"/>
    <mergeCell ref="C35:C37"/>
    <mergeCell ref="D35:D37"/>
    <mergeCell ref="E35:E37"/>
    <mergeCell ref="F35:F37"/>
    <mergeCell ref="G35:G37"/>
    <mergeCell ref="H35:H37"/>
    <mergeCell ref="I35:I37"/>
    <mergeCell ref="J35:J37"/>
    <mergeCell ref="K35:K37"/>
    <mergeCell ref="L35:L37"/>
    <mergeCell ref="M35:M37"/>
    <mergeCell ref="N35:N37"/>
    <mergeCell ref="O35:O37"/>
    <mergeCell ref="P35:P37"/>
    <mergeCell ref="Q35:Q37"/>
    <mergeCell ref="A32:A34"/>
    <mergeCell ref="C32:C34"/>
    <mergeCell ref="D32:D34"/>
    <mergeCell ref="E32:E34"/>
    <mergeCell ref="F32:F34"/>
    <mergeCell ref="G32:G34"/>
    <mergeCell ref="H32:H34"/>
    <mergeCell ref="J32:J34"/>
    <mergeCell ref="K32:K34"/>
    <mergeCell ref="L32:L34"/>
    <mergeCell ref="M32:M34"/>
    <mergeCell ref="O32:O34"/>
    <mergeCell ref="P32:P34"/>
    <mergeCell ref="AT29:AT31"/>
    <mergeCell ref="AU29:AU31"/>
    <mergeCell ref="AO32:AO34"/>
    <mergeCell ref="AP32:AP34"/>
    <mergeCell ref="AQ32:AQ34"/>
    <mergeCell ref="AR32:AR34"/>
    <mergeCell ref="AS32:AS34"/>
    <mergeCell ref="AT32:AT34"/>
    <mergeCell ref="AU32:AU34"/>
    <mergeCell ref="AV29:AV31"/>
    <mergeCell ref="S29:S31"/>
    <mergeCell ref="T29:T31"/>
    <mergeCell ref="U29:U31"/>
    <mergeCell ref="V29:V31"/>
    <mergeCell ref="W29:W31"/>
    <mergeCell ref="AV32:AV34"/>
    <mergeCell ref="R32:R34"/>
    <mergeCell ref="S32:S34"/>
    <mergeCell ref="T32:T34"/>
    <mergeCell ref="U32:U34"/>
    <mergeCell ref="V32:V34"/>
    <mergeCell ref="W32:W34"/>
    <mergeCell ref="AE32:AE34"/>
    <mergeCell ref="AJ32:AJ34"/>
    <mergeCell ref="A29:A31"/>
    <mergeCell ref="C29:C31"/>
    <mergeCell ref="D29:D31"/>
    <mergeCell ref="E29:E31"/>
    <mergeCell ref="F29:F31"/>
    <mergeCell ref="G29:G31"/>
    <mergeCell ref="H29:H31"/>
    <mergeCell ref="I29:I31"/>
    <mergeCell ref="J29:J31"/>
    <mergeCell ref="K29:K31"/>
    <mergeCell ref="L29:L31"/>
    <mergeCell ref="M29:M31"/>
    <mergeCell ref="N29:N31"/>
    <mergeCell ref="O29:O31"/>
    <mergeCell ref="P29:P31"/>
    <mergeCell ref="Q29:Q31"/>
    <mergeCell ref="R29:R31"/>
    <mergeCell ref="AT24:AT26"/>
    <mergeCell ref="AT21:AT22"/>
    <mergeCell ref="AU21:AU22"/>
    <mergeCell ref="AV21:AV22"/>
    <mergeCell ref="A24:A26"/>
    <mergeCell ref="C24:C26"/>
    <mergeCell ref="D24:D26"/>
    <mergeCell ref="E24:E26"/>
    <mergeCell ref="F24:F26"/>
    <mergeCell ref="G24:G26"/>
    <mergeCell ref="H24:H26"/>
    <mergeCell ref="I24:I26"/>
    <mergeCell ref="J24:J26"/>
    <mergeCell ref="K24:K26"/>
    <mergeCell ref="L24:L26"/>
    <mergeCell ref="M24:M26"/>
    <mergeCell ref="N24:N26"/>
    <mergeCell ref="O24:O26"/>
    <mergeCell ref="P24:P26"/>
    <mergeCell ref="Q24:Q26"/>
    <mergeCell ref="R24:R26"/>
    <mergeCell ref="S24:S26"/>
    <mergeCell ref="AR21:AR22"/>
    <mergeCell ref="AS21:AS22"/>
    <mergeCell ref="S21:S22"/>
    <mergeCell ref="A21:A22"/>
    <mergeCell ref="C21:C22"/>
    <mergeCell ref="F21:F22"/>
    <mergeCell ref="G21:G22"/>
    <mergeCell ref="AU24:AU26"/>
    <mergeCell ref="AV24:AV26"/>
    <mergeCell ref="Q21:Q22"/>
    <mergeCell ref="R21:R22"/>
    <mergeCell ref="AO24:AO26"/>
    <mergeCell ref="AP24:AP26"/>
    <mergeCell ref="C38:C39"/>
    <mergeCell ref="E38:E39"/>
    <mergeCell ref="F38:F39"/>
    <mergeCell ref="G38:G39"/>
    <mergeCell ref="H38:H39"/>
    <mergeCell ref="I38:I39"/>
    <mergeCell ref="J38:J39"/>
    <mergeCell ref="N32:N34"/>
    <mergeCell ref="D38:D39"/>
    <mergeCell ref="N38:N39"/>
    <mergeCell ref="AQ24:AQ26"/>
    <mergeCell ref="AR24:AR26"/>
    <mergeCell ref="AS24:AS26"/>
    <mergeCell ref="AE29:AE31"/>
    <mergeCell ref="AJ29:AJ31"/>
    <mergeCell ref="AO29:AO31"/>
    <mergeCell ref="AP29:AP31"/>
    <mergeCell ref="AQ29:AQ31"/>
    <mergeCell ref="AR29:AR31"/>
    <mergeCell ref="AS29:AS31"/>
    <mergeCell ref="AP35:AP37"/>
    <mergeCell ref="AQ35:AQ37"/>
    <mergeCell ref="AR35:AR37"/>
    <mergeCell ref="AS35:AS37"/>
    <mergeCell ref="Q32:Q34"/>
    <mergeCell ref="O38:O39"/>
    <mergeCell ref="K38:K39"/>
    <mergeCell ref="M38:M39"/>
    <mergeCell ref="I32:I34"/>
    <mergeCell ref="U13:U15"/>
    <mergeCell ref="C13:C15"/>
    <mergeCell ref="D13:D15"/>
    <mergeCell ref="T24:T26"/>
    <mergeCell ref="U24:U26"/>
    <mergeCell ref="V24:V26"/>
    <mergeCell ref="V21:V22"/>
    <mergeCell ref="W21:W22"/>
    <mergeCell ref="AE21:AE22"/>
    <mergeCell ref="AJ21:AJ22"/>
    <mergeCell ref="AO21:AO22"/>
    <mergeCell ref="AP21:AP22"/>
    <mergeCell ref="AQ21:AQ22"/>
    <mergeCell ref="W24:W26"/>
    <mergeCell ref="AE24:AE26"/>
    <mergeCell ref="AJ24:AJ26"/>
    <mergeCell ref="D21:D22"/>
    <mergeCell ref="E21:E22"/>
    <mergeCell ref="V13:V15"/>
    <mergeCell ref="W13:W15"/>
    <mergeCell ref="AE13:AE15"/>
    <mergeCell ref="H21:H22"/>
    <mergeCell ref="I21:I22"/>
    <mergeCell ref="J21:J22"/>
    <mergeCell ref="T21:T22"/>
    <mergeCell ref="U21:U22"/>
    <mergeCell ref="K21:K22"/>
    <mergeCell ref="L21:L22"/>
    <mergeCell ref="M21:M22"/>
    <mergeCell ref="N21:N22"/>
    <mergeCell ref="O21:O22"/>
    <mergeCell ref="P21:P22"/>
    <mergeCell ref="V9:V10"/>
    <mergeCell ref="AO11:AO12"/>
    <mergeCell ref="AJ11:AJ12"/>
    <mergeCell ref="AE11:AE12"/>
    <mergeCell ref="W11:W12"/>
    <mergeCell ref="V11:V12"/>
    <mergeCell ref="U11:U12"/>
    <mergeCell ref="T11:T12"/>
    <mergeCell ref="AP9:AP10"/>
    <mergeCell ref="J9:J10"/>
    <mergeCell ref="K9:K10"/>
    <mergeCell ref="L9:L10"/>
    <mergeCell ref="M9:M10"/>
    <mergeCell ref="N9:N10"/>
    <mergeCell ref="O9:O10"/>
    <mergeCell ref="P9:P10"/>
    <mergeCell ref="Q9:Q10"/>
    <mergeCell ref="R9:R10"/>
    <mergeCell ref="A13:A15"/>
    <mergeCell ref="F13:F15"/>
    <mergeCell ref="G13:G15"/>
    <mergeCell ref="H13:H15"/>
    <mergeCell ref="M13:M15"/>
    <mergeCell ref="R13:R15"/>
    <mergeCell ref="E13:E15"/>
    <mergeCell ref="N13:N15"/>
    <mergeCell ref="O13:O15"/>
    <mergeCell ref="I13:I15"/>
    <mergeCell ref="J13:J15"/>
    <mergeCell ref="K13:K15"/>
    <mergeCell ref="L13:L15"/>
    <mergeCell ref="A1:D4"/>
    <mergeCell ref="E1:AR1"/>
    <mergeCell ref="E2:AR2"/>
    <mergeCell ref="E3:AR3"/>
    <mergeCell ref="E7:E8"/>
    <mergeCell ref="F7:H7"/>
    <mergeCell ref="I7:L7"/>
    <mergeCell ref="M7:M8"/>
    <mergeCell ref="N7:N8"/>
    <mergeCell ref="O7:O8"/>
    <mergeCell ref="A9:A10"/>
    <mergeCell ref="C9:C10"/>
    <mergeCell ref="D9:D10"/>
    <mergeCell ref="E9:E10"/>
    <mergeCell ref="F9:F10"/>
    <mergeCell ref="G9:G10"/>
    <mergeCell ref="H9:H10"/>
    <mergeCell ref="I9:I10"/>
    <mergeCell ref="F6:AP6"/>
    <mergeCell ref="AS1:AV1"/>
    <mergeCell ref="AS2:AV2"/>
    <mergeCell ref="AS3:AV3"/>
    <mergeCell ref="A5:D5"/>
    <mergeCell ref="AS4:AV5"/>
    <mergeCell ref="AS6:AT6"/>
    <mergeCell ref="AJ13:AJ15"/>
    <mergeCell ref="AO13:AO15"/>
    <mergeCell ref="Q13:Q15"/>
    <mergeCell ref="P13:P15"/>
    <mergeCell ref="S13:S15"/>
    <mergeCell ref="T13:T15"/>
    <mergeCell ref="W9:W10"/>
    <mergeCell ref="AE9:AE10"/>
    <mergeCell ref="AJ9:AJ10"/>
    <mergeCell ref="AT7:AT8"/>
    <mergeCell ref="P7:P8"/>
    <mergeCell ref="Q7:Q8"/>
    <mergeCell ref="R7:R8"/>
    <mergeCell ref="S7:S8"/>
    <mergeCell ref="T7:T8"/>
    <mergeCell ref="U7:U8"/>
    <mergeCell ref="V7:V8"/>
    <mergeCell ref="W7:W8"/>
    <mergeCell ref="X7:X8"/>
    <mergeCell ref="AO9:AO10"/>
    <mergeCell ref="S9:S10"/>
    <mergeCell ref="T9:T10"/>
    <mergeCell ref="U9:U10"/>
    <mergeCell ref="A7:A8"/>
    <mergeCell ref="C7:C8"/>
    <mergeCell ref="D7:D8"/>
    <mergeCell ref="AU7:AU8"/>
    <mergeCell ref="AV7:AV8"/>
    <mergeCell ref="Y7:Y8"/>
    <mergeCell ref="Z7:Z8"/>
    <mergeCell ref="AA7:AA8"/>
    <mergeCell ref="AB7:AB8"/>
    <mergeCell ref="AC7:AC8"/>
    <mergeCell ref="AD7:AD8"/>
    <mergeCell ref="AE7:AE8"/>
    <mergeCell ref="AF7:AF8"/>
    <mergeCell ref="AJ7:AJ8"/>
    <mergeCell ref="AO7:AO8"/>
    <mergeCell ref="AP7:AP8"/>
    <mergeCell ref="AQ7:AQ8"/>
    <mergeCell ref="AR7:AR8"/>
    <mergeCell ref="AS7:AS8"/>
    <mergeCell ref="AR13:AR15"/>
    <mergeCell ref="AR9:AR10"/>
    <mergeCell ref="AS9:AS10"/>
    <mergeCell ref="AT9:AT10"/>
    <mergeCell ref="AU9:AU10"/>
    <mergeCell ref="AV9:AV10"/>
    <mergeCell ref="AP11:AP12"/>
    <mergeCell ref="AS13:AS15"/>
    <mergeCell ref="AT13:AT15"/>
    <mergeCell ref="AU13:AU15"/>
    <mergeCell ref="AV13:AV15"/>
    <mergeCell ref="AQ9:AQ10"/>
    <mergeCell ref="AP13:AP15"/>
    <mergeCell ref="AQ13:AQ15"/>
    <mergeCell ref="E11:E12"/>
    <mergeCell ref="D11:D12"/>
    <mergeCell ref="C11:C12"/>
    <mergeCell ref="A11:A12"/>
    <mergeCell ref="AS11:AS12"/>
    <mergeCell ref="AT11:AT12"/>
    <mergeCell ref="AU11:AU12"/>
    <mergeCell ref="AV11:AV12"/>
    <mergeCell ref="O11:O12"/>
    <mergeCell ref="N11:N12"/>
    <mergeCell ref="M11:M12"/>
    <mergeCell ref="L11:L12"/>
    <mergeCell ref="K11:K12"/>
    <mergeCell ref="J11:J12"/>
    <mergeCell ref="I11:I12"/>
    <mergeCell ref="H11:H12"/>
    <mergeCell ref="G11:G12"/>
    <mergeCell ref="AR11:AR12"/>
    <mergeCell ref="AQ11:AQ12"/>
    <mergeCell ref="F11:F12"/>
    <mergeCell ref="S11:S12"/>
    <mergeCell ref="R11:R12"/>
    <mergeCell ref="Q11:Q12"/>
    <mergeCell ref="P11:P12"/>
    <mergeCell ref="M48:M49"/>
    <mergeCell ref="N48:N49"/>
    <mergeCell ref="O48:O49"/>
    <mergeCell ref="P48:P49"/>
    <mergeCell ref="Q48:Q49"/>
    <mergeCell ref="R48:R49"/>
    <mergeCell ref="S48:S49"/>
    <mergeCell ref="T48:T49"/>
    <mergeCell ref="AS48:AS49"/>
    <mergeCell ref="AT48:AT49"/>
    <mergeCell ref="AU48:AU49"/>
    <mergeCell ref="AV48:AV49"/>
    <mergeCell ref="U48:U49"/>
    <mergeCell ref="V48:V49"/>
    <mergeCell ref="W48:W49"/>
    <mergeCell ref="AE48:AE49"/>
    <mergeCell ref="AJ48:AJ49"/>
    <mergeCell ref="AO48:AO49"/>
    <mergeCell ref="AP48:AP49"/>
    <mergeCell ref="AQ48:AQ49"/>
    <mergeCell ref="AR48:AR49"/>
    <mergeCell ref="AJ54:AJ56"/>
    <mergeCell ref="U50:U51"/>
    <mergeCell ref="V50:V51"/>
    <mergeCell ref="W50:W51"/>
    <mergeCell ref="AS50:AS51"/>
    <mergeCell ref="AT50:AT51"/>
    <mergeCell ref="AU50:AU51"/>
    <mergeCell ref="T52:T53"/>
    <mergeCell ref="Q68:Q71"/>
    <mergeCell ref="R68:R71"/>
    <mergeCell ref="S68:S71"/>
    <mergeCell ref="O50:O51"/>
    <mergeCell ref="P50:P51"/>
    <mergeCell ref="Q50:Q51"/>
    <mergeCell ref="M50:M51"/>
    <mergeCell ref="H50:H51"/>
    <mergeCell ref="G50:G51"/>
    <mergeCell ref="AQ68:AQ71"/>
    <mergeCell ref="AR68:AR71"/>
    <mergeCell ref="AS68:AS71"/>
    <mergeCell ref="AT68:AT71"/>
    <mergeCell ref="AU68:AU71"/>
    <mergeCell ref="G68:G71"/>
    <mergeCell ref="H68:H71"/>
    <mergeCell ref="I68:I71"/>
    <mergeCell ref="J68:J71"/>
    <mergeCell ref="K68:K71"/>
    <mergeCell ref="L68:L71"/>
    <mergeCell ref="M68:M71"/>
    <mergeCell ref="N68:N71"/>
    <mergeCell ref="AJ58:AJ59"/>
    <mergeCell ref="AO58:AO59"/>
    <mergeCell ref="AV68:AV71"/>
    <mergeCell ref="W68:W71"/>
    <mergeCell ref="AE68:AE71"/>
    <mergeCell ref="AJ68:AJ71"/>
    <mergeCell ref="C72:C75"/>
    <mergeCell ref="D72:D75"/>
    <mergeCell ref="E72:E75"/>
    <mergeCell ref="F72:F75"/>
    <mergeCell ref="G72:G75"/>
    <mergeCell ref="H72:H75"/>
    <mergeCell ref="I72:I75"/>
    <mergeCell ref="J72:J75"/>
    <mergeCell ref="K72:K75"/>
    <mergeCell ref="L72:L75"/>
    <mergeCell ref="M72:M75"/>
    <mergeCell ref="N72:N75"/>
    <mergeCell ref="O72:O75"/>
    <mergeCell ref="P72:P75"/>
    <mergeCell ref="Q72:Q75"/>
    <mergeCell ref="R72:R75"/>
    <mergeCell ref="S72:S75"/>
    <mergeCell ref="T72:T75"/>
    <mergeCell ref="U72:U75"/>
    <mergeCell ref="V72:V75"/>
    <mergeCell ref="W72:W75"/>
    <mergeCell ref="AE72:AE75"/>
    <mergeCell ref="AJ72:AJ75"/>
    <mergeCell ref="AQ72:AQ75"/>
    <mergeCell ref="AR72:AR75"/>
    <mergeCell ref="AS72:AS75"/>
    <mergeCell ref="AT72:AT75"/>
    <mergeCell ref="AU72:AU75"/>
    <mergeCell ref="C103:C104"/>
    <mergeCell ref="D103:D104"/>
    <mergeCell ref="E103:E104"/>
    <mergeCell ref="H78:H79"/>
    <mergeCell ref="AV72:AV75"/>
    <mergeCell ref="C76:C77"/>
    <mergeCell ref="D76:D77"/>
    <mergeCell ref="E76:E77"/>
    <mergeCell ref="F76:F77"/>
    <mergeCell ref="G76:G77"/>
    <mergeCell ref="H76:H77"/>
    <mergeCell ref="I76:I77"/>
    <mergeCell ref="J76:J77"/>
    <mergeCell ref="K76:K77"/>
    <mergeCell ref="L76:L77"/>
    <mergeCell ref="M76:M77"/>
    <mergeCell ref="N76:N77"/>
    <mergeCell ref="O76:O77"/>
    <mergeCell ref="P76:P77"/>
    <mergeCell ref="Q76:Q77"/>
    <mergeCell ref="R76:R77"/>
    <mergeCell ref="S76:S77"/>
    <mergeCell ref="T76:T77"/>
    <mergeCell ref="U76:U77"/>
    <mergeCell ref="V76:V77"/>
    <mergeCell ref="W76:W77"/>
    <mergeCell ref="X76:X77"/>
    <mergeCell ref="Y76:Y77"/>
    <mergeCell ref="Z76:Z77"/>
    <mergeCell ref="AA76:AA77"/>
    <mergeCell ref="AB76:AB77"/>
    <mergeCell ref="AQ76:AQ77"/>
    <mergeCell ref="AL76:AL77"/>
    <mergeCell ref="AM76:AM77"/>
    <mergeCell ref="AN76:AN77"/>
    <mergeCell ref="C88:C90"/>
    <mergeCell ref="D88:D90"/>
    <mergeCell ref="E88:E90"/>
    <mergeCell ref="F88:F90"/>
    <mergeCell ref="G88:G90"/>
    <mergeCell ref="H88:H90"/>
    <mergeCell ref="I88:I90"/>
    <mergeCell ref="J88:J90"/>
    <mergeCell ref="K88:K90"/>
    <mergeCell ref="U88:U90"/>
    <mergeCell ref="V88:V90"/>
    <mergeCell ref="W88:W90"/>
    <mergeCell ref="L88:L90"/>
    <mergeCell ref="M88:M90"/>
    <mergeCell ref="N88:N90"/>
    <mergeCell ref="O88:O90"/>
    <mergeCell ref="P88:P90"/>
    <mergeCell ref="Q88:Q90"/>
    <mergeCell ref="R88:R90"/>
    <mergeCell ref="S88:S90"/>
    <mergeCell ref="T88:T90"/>
    <mergeCell ref="F78:F79"/>
    <mergeCell ref="G78:G79"/>
    <mergeCell ref="AG76:AG77"/>
    <mergeCell ref="AH76:AH77"/>
    <mergeCell ref="AI76:AI77"/>
    <mergeCell ref="AK76:AK77"/>
    <mergeCell ref="E80:E81"/>
    <mergeCell ref="F80:F81"/>
    <mergeCell ref="F103:F104"/>
    <mergeCell ref="G103:G104"/>
    <mergeCell ref="H103:H104"/>
    <mergeCell ref="M103:M104"/>
    <mergeCell ref="N103:N104"/>
    <mergeCell ref="O103:O104"/>
    <mergeCell ref="P103:P104"/>
    <mergeCell ref="Q103:Q104"/>
    <mergeCell ref="R103:R104"/>
    <mergeCell ref="S103:S104"/>
    <mergeCell ref="T103:T104"/>
    <mergeCell ref="I103:I104"/>
    <mergeCell ref="J103:J104"/>
    <mergeCell ref="K103:K104"/>
    <mergeCell ref="L103:L104"/>
    <mergeCell ref="AV103:AV104"/>
    <mergeCell ref="W103:W104"/>
    <mergeCell ref="AE103:AE104"/>
    <mergeCell ref="AJ103:AJ104"/>
    <mergeCell ref="AO103:AO104"/>
    <mergeCell ref="AP103:AP104"/>
    <mergeCell ref="AQ103:AQ104"/>
    <mergeCell ref="AR103:AR104"/>
    <mergeCell ref="AS103:AS104"/>
    <mergeCell ref="AT103:AT104"/>
    <mergeCell ref="U145:U148"/>
    <mergeCell ref="C142:C144"/>
    <mergeCell ref="D142:D144"/>
    <mergeCell ref="E142:E144"/>
    <mergeCell ref="F142:F144"/>
    <mergeCell ref="G142:G144"/>
    <mergeCell ref="H142:H144"/>
    <mergeCell ref="I142:I144"/>
    <mergeCell ref="J142:J144"/>
    <mergeCell ref="K142:K144"/>
    <mergeCell ref="AR143:AR144"/>
    <mergeCell ref="L142:L144"/>
    <mergeCell ref="M142:M144"/>
    <mergeCell ref="N142:N144"/>
    <mergeCell ref="O142:O144"/>
    <mergeCell ref="P142:P144"/>
    <mergeCell ref="Q142:Q144"/>
    <mergeCell ref="R142:R144"/>
    <mergeCell ref="S142:S144"/>
    <mergeCell ref="T142:T144"/>
    <mergeCell ref="AJ142:AJ144"/>
    <mergeCell ref="AE145:AE148"/>
    <mergeCell ref="S149:S151"/>
    <mergeCell ref="C105:C107"/>
    <mergeCell ref="D105:D107"/>
    <mergeCell ref="E105:E107"/>
    <mergeCell ref="AO149:AO151"/>
    <mergeCell ref="AP149:AP151"/>
    <mergeCell ref="AO142:AO144"/>
    <mergeCell ref="AP142:AP144"/>
    <mergeCell ref="AQ142:AQ144"/>
    <mergeCell ref="T149:T151"/>
    <mergeCell ref="AS143:AS144"/>
    <mergeCell ref="AT143:AT144"/>
    <mergeCell ref="AU143:AU144"/>
    <mergeCell ref="AV143:AV144"/>
    <mergeCell ref="C145:C148"/>
    <mergeCell ref="D145:D148"/>
    <mergeCell ref="E145:E148"/>
    <mergeCell ref="F145:F148"/>
    <mergeCell ref="G145:G148"/>
    <mergeCell ref="H145:H148"/>
    <mergeCell ref="I145:I148"/>
    <mergeCell ref="J145:J148"/>
    <mergeCell ref="K145:K148"/>
    <mergeCell ref="L145:L148"/>
    <mergeCell ref="M145:M148"/>
    <mergeCell ref="N145:N148"/>
    <mergeCell ref="O145:O148"/>
    <mergeCell ref="P145:P148"/>
    <mergeCell ref="Q145:Q148"/>
    <mergeCell ref="R145:R148"/>
    <mergeCell ref="S145:S148"/>
    <mergeCell ref="T145:T148"/>
    <mergeCell ref="AQ149:AQ151"/>
    <mergeCell ref="AF150:AF151"/>
    <mergeCell ref="AG150:AG151"/>
    <mergeCell ref="AH150:AH151"/>
    <mergeCell ref="AI150:AI151"/>
    <mergeCell ref="AK150:AK151"/>
    <mergeCell ref="AL150:AL151"/>
    <mergeCell ref="AM150:AM151"/>
    <mergeCell ref="AN150:AN151"/>
    <mergeCell ref="X153:X154"/>
    <mergeCell ref="AE152:AE154"/>
    <mergeCell ref="Y153:Y154"/>
    <mergeCell ref="Z153:Z154"/>
    <mergeCell ref="AA153:AA154"/>
    <mergeCell ref="AB153:AB154"/>
    <mergeCell ref="AC153:AC154"/>
    <mergeCell ref="AD153:AD154"/>
    <mergeCell ref="S152:S154"/>
    <mergeCell ref="T152:T154"/>
    <mergeCell ref="M155:M160"/>
    <mergeCell ref="N155:N160"/>
    <mergeCell ref="O155:O160"/>
    <mergeCell ref="P155:P160"/>
    <mergeCell ref="Q155:Q160"/>
    <mergeCell ref="R155:R160"/>
    <mergeCell ref="S155:S160"/>
    <mergeCell ref="T155:T160"/>
    <mergeCell ref="C155:C160"/>
    <mergeCell ref="D155:D160"/>
    <mergeCell ref="E155:E160"/>
    <mergeCell ref="F155:F160"/>
    <mergeCell ref="G155:G160"/>
    <mergeCell ref="H155:H160"/>
    <mergeCell ref="I155:I160"/>
    <mergeCell ref="J155:J160"/>
    <mergeCell ref="C152:C154"/>
    <mergeCell ref="E152:E154"/>
    <mergeCell ref="F152:F154"/>
    <mergeCell ref="G152:G154"/>
    <mergeCell ref="H152:H154"/>
    <mergeCell ref="I152:I154"/>
    <mergeCell ref="J152:J154"/>
    <mergeCell ref="D152:D154"/>
    <mergeCell ref="AP155:AP160"/>
    <mergeCell ref="AQ155:AQ160"/>
    <mergeCell ref="W155:W160"/>
    <mergeCell ref="AE208:AE210"/>
    <mergeCell ref="AJ208:AJ210"/>
    <mergeCell ref="AO208:AO210"/>
    <mergeCell ref="AP208:AP210"/>
    <mergeCell ref="AQ208:AQ210"/>
    <mergeCell ref="AR208:AR210"/>
    <mergeCell ref="C208:C210"/>
    <mergeCell ref="D208:D210"/>
    <mergeCell ref="E208:E210"/>
    <mergeCell ref="F208:F210"/>
    <mergeCell ref="G208:G210"/>
    <mergeCell ref="H208:H210"/>
    <mergeCell ref="I208:I210"/>
    <mergeCell ref="J208:J210"/>
    <mergeCell ref="K208:K210"/>
    <mergeCell ref="L208:L210"/>
    <mergeCell ref="M208:M210"/>
    <mergeCell ref="N208:N210"/>
    <mergeCell ref="O208:O210"/>
    <mergeCell ref="P208:P210"/>
    <mergeCell ref="Q208:Q210"/>
    <mergeCell ref="R208:R210"/>
    <mergeCell ref="S208:S210"/>
    <mergeCell ref="S161:S163"/>
    <mergeCell ref="T161:T163"/>
    <mergeCell ref="U161:U163"/>
    <mergeCell ref="V161:V163"/>
    <mergeCell ref="W161:W163"/>
    <mergeCell ref="U164:U166"/>
    <mergeCell ref="Y211:Y213"/>
    <mergeCell ref="Z211:Z213"/>
    <mergeCell ref="AA211:AA213"/>
    <mergeCell ref="AB211:AB213"/>
    <mergeCell ref="AC211:AC213"/>
    <mergeCell ref="AD211:AD213"/>
    <mergeCell ref="T208:T210"/>
    <mergeCell ref="U208:U210"/>
    <mergeCell ref="V208:V210"/>
    <mergeCell ref="W208:W210"/>
    <mergeCell ref="X208:X210"/>
    <mergeCell ref="Y208:Y210"/>
    <mergeCell ref="Z208:Z210"/>
    <mergeCell ref="AA208:AA210"/>
    <mergeCell ref="AB208:AB210"/>
    <mergeCell ref="AC208:AC210"/>
    <mergeCell ref="AD208:AD210"/>
    <mergeCell ref="S214:S216"/>
    <mergeCell ref="T214:T216"/>
    <mergeCell ref="U214:U216"/>
    <mergeCell ref="V214:V216"/>
    <mergeCell ref="W214:W216"/>
    <mergeCell ref="AE214:AE216"/>
    <mergeCell ref="AS208:AS210"/>
    <mergeCell ref="AT208:AT210"/>
    <mergeCell ref="AU208:AU210"/>
    <mergeCell ref="AV208:AV210"/>
    <mergeCell ref="C211:C213"/>
    <mergeCell ref="D211:D213"/>
    <mergeCell ref="E211:E213"/>
    <mergeCell ref="F211:F213"/>
    <mergeCell ref="G211:G213"/>
    <mergeCell ref="H211:H213"/>
    <mergeCell ref="I211:I213"/>
    <mergeCell ref="J211:J213"/>
    <mergeCell ref="K211:K213"/>
    <mergeCell ref="L211:L213"/>
    <mergeCell ref="M211:M213"/>
    <mergeCell ref="N211:N213"/>
    <mergeCell ref="O211:O213"/>
    <mergeCell ref="P211:P213"/>
    <mergeCell ref="Q211:Q213"/>
    <mergeCell ref="R211:R213"/>
    <mergeCell ref="S211:S213"/>
    <mergeCell ref="T211:T213"/>
    <mergeCell ref="U211:U213"/>
    <mergeCell ref="V211:V213"/>
    <mergeCell ref="W211:W213"/>
    <mergeCell ref="X211:X213"/>
    <mergeCell ref="T217:T218"/>
    <mergeCell ref="V217:V218"/>
    <mergeCell ref="W217:W218"/>
    <mergeCell ref="Y217:Y218"/>
    <mergeCell ref="AB217:AB218"/>
    <mergeCell ref="AC217:AC218"/>
    <mergeCell ref="AE211:AE213"/>
    <mergeCell ref="AJ211:AJ213"/>
    <mergeCell ref="AO211:AO213"/>
    <mergeCell ref="AP211:AP213"/>
    <mergeCell ref="AQ211:AQ213"/>
    <mergeCell ref="AR211:AR213"/>
    <mergeCell ref="AS211:AS213"/>
    <mergeCell ref="AT211:AT213"/>
    <mergeCell ref="AU211:AU213"/>
    <mergeCell ref="AV211:AV213"/>
    <mergeCell ref="C214:C216"/>
    <mergeCell ref="D214:D216"/>
    <mergeCell ref="E214:E216"/>
    <mergeCell ref="F214:F216"/>
    <mergeCell ref="G214:G216"/>
    <mergeCell ref="H214:H216"/>
    <mergeCell ref="I214:I216"/>
    <mergeCell ref="J214:J216"/>
    <mergeCell ref="K214:K216"/>
    <mergeCell ref="L214:L216"/>
    <mergeCell ref="M214:M216"/>
    <mergeCell ref="N214:N216"/>
    <mergeCell ref="O214:O216"/>
    <mergeCell ref="P214:P216"/>
    <mergeCell ref="Q214:Q216"/>
    <mergeCell ref="R214:R216"/>
    <mergeCell ref="C217:C218"/>
    <mergeCell ref="D217:D218"/>
    <mergeCell ref="E217:E218"/>
    <mergeCell ref="F217:F218"/>
    <mergeCell ref="G217:G218"/>
    <mergeCell ref="H217:H218"/>
    <mergeCell ref="I217:I218"/>
    <mergeCell ref="J217:J218"/>
    <mergeCell ref="K217:K218"/>
    <mergeCell ref="L217:L218"/>
    <mergeCell ref="M217:M218"/>
    <mergeCell ref="N217:N218"/>
    <mergeCell ref="O217:O218"/>
    <mergeCell ref="P217:P218"/>
    <mergeCell ref="Q217:Q218"/>
    <mergeCell ref="R217:R218"/>
    <mergeCell ref="S217:S218"/>
    <mergeCell ref="AJ214:AJ216"/>
    <mergeCell ref="AO214:AO216"/>
    <mergeCell ref="AP214:AP216"/>
    <mergeCell ref="AQ214:AQ216"/>
    <mergeCell ref="AT214:AT216"/>
    <mergeCell ref="AS214:AS216"/>
    <mergeCell ref="AS217:AS219"/>
    <mergeCell ref="AT217:AT219"/>
    <mergeCell ref="AV214:AV216"/>
    <mergeCell ref="X215:X216"/>
    <mergeCell ref="Y215:Y216"/>
    <mergeCell ref="Z215:Z216"/>
    <mergeCell ref="AA215:AA216"/>
    <mergeCell ref="AB215:AB216"/>
    <mergeCell ref="AC215:AC216"/>
    <mergeCell ref="AD215:AD216"/>
    <mergeCell ref="AR215:AR216"/>
    <mergeCell ref="AS224:AS225"/>
    <mergeCell ref="AT224:AT225"/>
    <mergeCell ref="AU224:AU225"/>
    <mergeCell ref="AV224:AV225"/>
    <mergeCell ref="X217:X218"/>
    <mergeCell ref="Z217:Z218"/>
    <mergeCell ref="AD217:AD218"/>
    <mergeCell ref="AE217:AE218"/>
    <mergeCell ref="AF217:AF218"/>
    <mergeCell ref="AG217:AG218"/>
    <mergeCell ref="AH217:AH218"/>
    <mergeCell ref="AI217:AI218"/>
    <mergeCell ref="AJ217:AJ218"/>
    <mergeCell ref="AO217:AO218"/>
    <mergeCell ref="AP217:AP218"/>
    <mergeCell ref="AQ217:AQ218"/>
    <mergeCell ref="AR217:AR218"/>
    <mergeCell ref="M224:M225"/>
    <mergeCell ref="N224:N225"/>
    <mergeCell ref="O224:O225"/>
    <mergeCell ref="P224:P225"/>
    <mergeCell ref="Q224:Q225"/>
    <mergeCell ref="R224:R225"/>
    <mergeCell ref="S224:S225"/>
    <mergeCell ref="T224:T225"/>
    <mergeCell ref="U224:U225"/>
    <mergeCell ref="V224:V225"/>
    <mergeCell ref="W224:W225"/>
    <mergeCell ref="AE224:AE225"/>
    <mergeCell ref="AJ224:AJ225"/>
    <mergeCell ref="AO224:AO225"/>
    <mergeCell ref="AP224:AP225"/>
    <mergeCell ref="AQ224:AQ225"/>
    <mergeCell ref="AR224:AR225"/>
    <mergeCell ref="F226:F227"/>
    <mergeCell ref="G226:G227"/>
    <mergeCell ref="H226:H227"/>
    <mergeCell ref="M226:M227"/>
    <mergeCell ref="N226:N227"/>
    <mergeCell ref="O226:O227"/>
    <mergeCell ref="P226:P227"/>
    <mergeCell ref="Q226:Q227"/>
    <mergeCell ref="R226:R227"/>
    <mergeCell ref="S226:S227"/>
    <mergeCell ref="T226:T227"/>
    <mergeCell ref="U226:U227"/>
    <mergeCell ref="V226:V227"/>
    <mergeCell ref="W226:W227"/>
    <mergeCell ref="C220:C222"/>
    <mergeCell ref="D220:D222"/>
    <mergeCell ref="E220:E222"/>
    <mergeCell ref="F220:F222"/>
    <mergeCell ref="G220:G222"/>
    <mergeCell ref="H220:H222"/>
    <mergeCell ref="I220:I222"/>
    <mergeCell ref="J220:J222"/>
    <mergeCell ref="K220:K222"/>
    <mergeCell ref="L220:L222"/>
    <mergeCell ref="M220:M222"/>
    <mergeCell ref="N220:N222"/>
    <mergeCell ref="O220:O222"/>
    <mergeCell ref="P220:P222"/>
    <mergeCell ref="C224:C225"/>
    <mergeCell ref="D224:D225"/>
    <mergeCell ref="E224:E225"/>
    <mergeCell ref="F224:F225"/>
    <mergeCell ref="AE226:AE227"/>
    <mergeCell ref="AJ226:AJ227"/>
    <mergeCell ref="AO226:AO227"/>
    <mergeCell ref="AP226:AP227"/>
    <mergeCell ref="AQ226:AQ227"/>
    <mergeCell ref="AR226:AR227"/>
    <mergeCell ref="AS226:AS227"/>
    <mergeCell ref="AT226:AT227"/>
    <mergeCell ref="AU226:AU227"/>
    <mergeCell ref="AV226:AV227"/>
    <mergeCell ref="U217:U218"/>
    <mergeCell ref="C312:C315"/>
    <mergeCell ref="O312:O315"/>
    <mergeCell ref="P312:P315"/>
    <mergeCell ref="Q312:Q315"/>
    <mergeCell ref="R312:R315"/>
    <mergeCell ref="S312:S315"/>
    <mergeCell ref="T312:T315"/>
    <mergeCell ref="U312:U315"/>
    <mergeCell ref="V312:V315"/>
    <mergeCell ref="W312:W315"/>
    <mergeCell ref="D312:D315"/>
    <mergeCell ref="AE312:AE315"/>
    <mergeCell ref="AJ312:AJ315"/>
    <mergeCell ref="N312:N315"/>
    <mergeCell ref="M312:M315"/>
    <mergeCell ref="E312:E315"/>
    <mergeCell ref="F312:F315"/>
    <mergeCell ref="AA217:AA218"/>
    <mergeCell ref="C226:C227"/>
    <mergeCell ref="D226:D227"/>
    <mergeCell ref="E226:E227"/>
    <mergeCell ref="AV312:AV313"/>
    <mergeCell ref="AS314:AS315"/>
    <mergeCell ref="AT314:AT315"/>
    <mergeCell ref="AU314:AU315"/>
    <mergeCell ref="AV314:AV315"/>
    <mergeCell ref="C316:C317"/>
    <mergeCell ref="D316:D317"/>
    <mergeCell ref="E316:E317"/>
    <mergeCell ref="F316:F317"/>
    <mergeCell ref="G316:G317"/>
    <mergeCell ref="H316:H317"/>
    <mergeCell ref="I316:I317"/>
    <mergeCell ref="J316:J317"/>
    <mergeCell ref="K316:K317"/>
    <mergeCell ref="L316:L317"/>
    <mergeCell ref="M316:M317"/>
    <mergeCell ref="N316:N317"/>
    <mergeCell ref="O316:O317"/>
    <mergeCell ref="P316:P317"/>
    <mergeCell ref="Q316:Q317"/>
    <mergeCell ref="R316:R317"/>
    <mergeCell ref="S316:S317"/>
    <mergeCell ref="T316:T317"/>
    <mergeCell ref="U316:U317"/>
    <mergeCell ref="V316:V317"/>
    <mergeCell ref="W316:W317"/>
    <mergeCell ref="AE316:AE317"/>
    <mergeCell ref="AJ316:AJ317"/>
    <mergeCell ref="AO316:AO317"/>
    <mergeCell ref="AP316:AP317"/>
    <mergeCell ref="AQ316:AQ317"/>
    <mergeCell ref="AR316:AR317"/>
    <mergeCell ref="AV316:AV317"/>
    <mergeCell ref="C318:C320"/>
    <mergeCell ref="D318:D320"/>
    <mergeCell ref="E318:E320"/>
    <mergeCell ref="F318:F320"/>
    <mergeCell ref="G318:G320"/>
    <mergeCell ref="H318:H320"/>
    <mergeCell ref="I318:I320"/>
    <mergeCell ref="J318:J320"/>
    <mergeCell ref="K318:K320"/>
    <mergeCell ref="L318:L320"/>
    <mergeCell ref="M318:M320"/>
    <mergeCell ref="N318:N320"/>
    <mergeCell ref="O318:O320"/>
    <mergeCell ref="P318:P320"/>
    <mergeCell ref="Q318:Q320"/>
    <mergeCell ref="R318:R320"/>
    <mergeCell ref="S318:S320"/>
    <mergeCell ref="T318:T320"/>
    <mergeCell ref="U318:U320"/>
    <mergeCell ref="V318:V320"/>
    <mergeCell ref="W318:W320"/>
    <mergeCell ref="AE318:AE320"/>
    <mergeCell ref="AJ318:AJ320"/>
    <mergeCell ref="AO318:AO320"/>
    <mergeCell ref="AP318:AP320"/>
    <mergeCell ref="AQ318:AQ320"/>
    <mergeCell ref="AR318:AR320"/>
    <mergeCell ref="AS318:AS320"/>
    <mergeCell ref="AT318:AT320"/>
    <mergeCell ref="AU318:AU320"/>
    <mergeCell ref="AV318:AV320"/>
    <mergeCell ref="C321:C323"/>
    <mergeCell ref="D321:D323"/>
    <mergeCell ref="E321:E323"/>
    <mergeCell ref="F321:F323"/>
    <mergeCell ref="G321:G323"/>
    <mergeCell ref="H321:H323"/>
    <mergeCell ref="I321:I323"/>
    <mergeCell ref="J321:J323"/>
    <mergeCell ref="K321:K323"/>
    <mergeCell ref="L321:L323"/>
    <mergeCell ref="M321:M323"/>
    <mergeCell ref="N321:N323"/>
    <mergeCell ref="O321:O323"/>
    <mergeCell ref="P321:P323"/>
    <mergeCell ref="Q321:Q323"/>
    <mergeCell ref="R321:R323"/>
    <mergeCell ref="S321:S323"/>
    <mergeCell ref="AP339:AP341"/>
    <mergeCell ref="AP345:AP347"/>
    <mergeCell ref="AP351:AP353"/>
    <mergeCell ref="AP357:AP359"/>
    <mergeCell ref="AP363:AP365"/>
    <mergeCell ref="AQ369:AQ371"/>
    <mergeCell ref="AR369:AR371"/>
    <mergeCell ref="W360:W362"/>
    <mergeCell ref="AE360:AE362"/>
    <mergeCell ref="AJ360:AJ362"/>
    <mergeCell ref="AO360:AO362"/>
    <mergeCell ref="AE333:AE335"/>
    <mergeCell ref="AJ333:AJ335"/>
    <mergeCell ref="AO333:AO335"/>
    <mergeCell ref="AP348:AP350"/>
    <mergeCell ref="AJ351:AJ353"/>
    <mergeCell ref="AO351:AO353"/>
    <mergeCell ref="AP360:AP362"/>
    <mergeCell ref="W369:W371"/>
    <mergeCell ref="AE369:AE371"/>
    <mergeCell ref="AJ369:AJ371"/>
    <mergeCell ref="AO369:AO371"/>
    <mergeCell ref="AP369:AP371"/>
    <mergeCell ref="AQ342:AQ344"/>
    <mergeCell ref="AR346:AR347"/>
    <mergeCell ref="AQ357:AQ359"/>
    <mergeCell ref="AR358:AR359"/>
    <mergeCell ref="AE351:AE353"/>
    <mergeCell ref="AE354:AE356"/>
    <mergeCell ref="AJ354:AJ356"/>
    <mergeCell ref="AO354:AO356"/>
    <mergeCell ref="AP354:AP356"/>
    <mergeCell ref="C284:C287"/>
    <mergeCell ref="D284:D287"/>
    <mergeCell ref="E284:E287"/>
    <mergeCell ref="F284:F287"/>
    <mergeCell ref="G284:G287"/>
    <mergeCell ref="H284:H287"/>
    <mergeCell ref="I284:I287"/>
    <mergeCell ref="J284:J287"/>
    <mergeCell ref="K284:K287"/>
    <mergeCell ref="L284:L287"/>
    <mergeCell ref="M284:M287"/>
    <mergeCell ref="N284:N287"/>
    <mergeCell ref="O284:O287"/>
    <mergeCell ref="P284:P287"/>
    <mergeCell ref="Q284:Q287"/>
    <mergeCell ref="T288:T291"/>
    <mergeCell ref="T292:T294"/>
    <mergeCell ref="C292:C294"/>
    <mergeCell ref="D292:D294"/>
    <mergeCell ref="E292:E294"/>
    <mergeCell ref="F292:F294"/>
    <mergeCell ref="G292:G294"/>
    <mergeCell ref="H292:H294"/>
    <mergeCell ref="I292:I294"/>
    <mergeCell ref="J292:J294"/>
    <mergeCell ref="K292:K294"/>
    <mergeCell ref="L292:L294"/>
    <mergeCell ref="M292:M294"/>
    <mergeCell ref="N292:N294"/>
    <mergeCell ref="O292:O294"/>
    <mergeCell ref="N288:N291"/>
    <mergeCell ref="O288:O291"/>
    <mergeCell ref="U292:U294"/>
    <mergeCell ref="V292:V294"/>
    <mergeCell ref="AO327:AO329"/>
    <mergeCell ref="AP327:AP329"/>
    <mergeCell ref="AP333:AP335"/>
    <mergeCell ref="V339:V341"/>
    <mergeCell ref="W339:W341"/>
    <mergeCell ref="P292:P294"/>
    <mergeCell ref="Q292:Q294"/>
    <mergeCell ref="R292:R294"/>
    <mergeCell ref="S292:S294"/>
    <mergeCell ref="W292:W294"/>
    <mergeCell ref="AE292:AE294"/>
    <mergeCell ref="AJ292:AJ294"/>
    <mergeCell ref="AO292:AO294"/>
    <mergeCell ref="AP292:AP294"/>
    <mergeCell ref="AQ292:AQ294"/>
    <mergeCell ref="T324:T326"/>
    <mergeCell ref="U324:U326"/>
    <mergeCell ref="V324:V326"/>
    <mergeCell ref="W324:W326"/>
    <mergeCell ref="AE324:AE326"/>
    <mergeCell ref="AJ324:AJ326"/>
    <mergeCell ref="AO324:AO326"/>
    <mergeCell ref="AP324:AP326"/>
    <mergeCell ref="T327:T329"/>
    <mergeCell ref="AE321:AE323"/>
    <mergeCell ref="AJ321:AJ323"/>
    <mergeCell ref="AO321:AO323"/>
    <mergeCell ref="AP321:AP323"/>
    <mergeCell ref="AQ321:AQ323"/>
    <mergeCell ref="AE339:AE341"/>
    <mergeCell ref="C228:C229"/>
    <mergeCell ref="D228:D229"/>
    <mergeCell ref="E228:E229"/>
    <mergeCell ref="F228:F229"/>
    <mergeCell ref="G228:G229"/>
    <mergeCell ref="H228:H229"/>
    <mergeCell ref="M228:M229"/>
    <mergeCell ref="N228:N229"/>
    <mergeCell ref="O228:O229"/>
    <mergeCell ref="P228:P229"/>
    <mergeCell ref="Q228:Q229"/>
    <mergeCell ref="R228:R229"/>
    <mergeCell ref="S228:S229"/>
    <mergeCell ref="T228:T229"/>
    <mergeCell ref="U228:U229"/>
    <mergeCell ref="V228:V229"/>
    <mergeCell ref="W228:W229"/>
    <mergeCell ref="C231:C233"/>
    <mergeCell ref="D231:D233"/>
    <mergeCell ref="E231:E233"/>
    <mergeCell ref="F231:F233"/>
    <mergeCell ref="G231:G233"/>
    <mergeCell ref="H231:H233"/>
    <mergeCell ref="M231:M233"/>
    <mergeCell ref="N231:N233"/>
    <mergeCell ref="O231:O233"/>
    <mergeCell ref="P231:P233"/>
    <mergeCell ref="Q231:Q233"/>
    <mergeCell ref="R231:R233"/>
    <mergeCell ref="S231:S233"/>
    <mergeCell ref="T231:T233"/>
    <mergeCell ref="U231:U233"/>
    <mergeCell ref="V231:V233"/>
    <mergeCell ref="W231:W233"/>
    <mergeCell ref="AP231:AP233"/>
    <mergeCell ref="AQ231:AQ233"/>
    <mergeCell ref="AR231:AR233"/>
    <mergeCell ref="AS231:AS233"/>
    <mergeCell ref="AT231:AT233"/>
    <mergeCell ref="AU231:AU233"/>
    <mergeCell ref="AV231:AV233"/>
    <mergeCell ref="AE228:AE229"/>
    <mergeCell ref="AJ228:AJ229"/>
    <mergeCell ref="AO228:AO229"/>
    <mergeCell ref="AP228:AP229"/>
    <mergeCell ref="AQ228:AQ229"/>
    <mergeCell ref="AR228:AR229"/>
    <mergeCell ref="AS228:AS229"/>
    <mergeCell ref="AT228:AT229"/>
    <mergeCell ref="AU228:AU229"/>
    <mergeCell ref="AV228:AV229"/>
    <mergeCell ref="AE231:AE233"/>
    <mergeCell ref="AJ231:AJ233"/>
    <mergeCell ref="AO231:AO233"/>
    <mergeCell ref="C324:C326"/>
    <mergeCell ref="D324:D326"/>
    <mergeCell ref="E324:E326"/>
    <mergeCell ref="F324:F326"/>
    <mergeCell ref="G324:G326"/>
    <mergeCell ref="H324:H326"/>
    <mergeCell ref="I324:I326"/>
    <mergeCell ref="J324:J326"/>
    <mergeCell ref="K324:K326"/>
    <mergeCell ref="L324:L326"/>
    <mergeCell ref="M324:M326"/>
    <mergeCell ref="N324:N326"/>
    <mergeCell ref="O324:O326"/>
    <mergeCell ref="P324:P326"/>
    <mergeCell ref="Q324:Q326"/>
    <mergeCell ref="R324:R326"/>
    <mergeCell ref="S324:S326"/>
    <mergeCell ref="C327:C329"/>
    <mergeCell ref="D327:D329"/>
    <mergeCell ref="E327:E329"/>
    <mergeCell ref="F327:F329"/>
    <mergeCell ref="G327:G329"/>
    <mergeCell ref="H327:H329"/>
    <mergeCell ref="I327:I329"/>
    <mergeCell ref="J327:J329"/>
    <mergeCell ref="K327:K329"/>
    <mergeCell ref="L327:L329"/>
    <mergeCell ref="M327:M329"/>
    <mergeCell ref="N327:N329"/>
    <mergeCell ref="O327:O329"/>
    <mergeCell ref="P327:P329"/>
    <mergeCell ref="Q327:Q329"/>
    <mergeCell ref="R327:R329"/>
    <mergeCell ref="S327:S329"/>
    <mergeCell ref="U327:U329"/>
    <mergeCell ref="V327:V329"/>
    <mergeCell ref="W327:W329"/>
    <mergeCell ref="AE327:AE329"/>
    <mergeCell ref="AJ327:AJ329"/>
    <mergeCell ref="V330:V332"/>
    <mergeCell ref="W330:W332"/>
    <mergeCell ref="AE330:AE332"/>
    <mergeCell ref="AJ330:AJ332"/>
    <mergeCell ref="AO330:AO332"/>
    <mergeCell ref="AP330:AP332"/>
    <mergeCell ref="C333:C335"/>
    <mergeCell ref="D333:D335"/>
    <mergeCell ref="E333:E335"/>
    <mergeCell ref="F333:F335"/>
    <mergeCell ref="G333:G335"/>
    <mergeCell ref="H333:H335"/>
    <mergeCell ref="I333:I335"/>
    <mergeCell ref="J333:J335"/>
    <mergeCell ref="K333:K335"/>
    <mergeCell ref="L333:L335"/>
    <mergeCell ref="M333:M335"/>
    <mergeCell ref="N333:N335"/>
    <mergeCell ref="O333:O335"/>
    <mergeCell ref="P333:P335"/>
    <mergeCell ref="Q333:Q335"/>
    <mergeCell ref="R333:R335"/>
    <mergeCell ref="S333:S335"/>
    <mergeCell ref="T333:T335"/>
    <mergeCell ref="U333:U335"/>
    <mergeCell ref="V333:V335"/>
    <mergeCell ref="W333:W335"/>
    <mergeCell ref="C330:C332"/>
    <mergeCell ref="D330:D332"/>
    <mergeCell ref="E336:E338"/>
    <mergeCell ref="F336:F338"/>
    <mergeCell ref="G336:G338"/>
    <mergeCell ref="H336:H338"/>
    <mergeCell ref="I336:I338"/>
    <mergeCell ref="J336:J338"/>
    <mergeCell ref="K336:K338"/>
    <mergeCell ref="L336:L338"/>
    <mergeCell ref="M336:M338"/>
    <mergeCell ref="N336:N338"/>
    <mergeCell ref="O336:O338"/>
    <mergeCell ref="P336:P338"/>
    <mergeCell ref="Q336:Q338"/>
    <mergeCell ref="R336:R338"/>
    <mergeCell ref="S336:S338"/>
    <mergeCell ref="T330:T332"/>
    <mergeCell ref="U330:U332"/>
    <mergeCell ref="E330:E332"/>
    <mergeCell ref="F330:F332"/>
    <mergeCell ref="G330:G332"/>
    <mergeCell ref="H330:H332"/>
    <mergeCell ref="I330:I332"/>
    <mergeCell ref="J330:J332"/>
    <mergeCell ref="K330:K332"/>
    <mergeCell ref="L330:L332"/>
    <mergeCell ref="M330:M332"/>
    <mergeCell ref="N330:N332"/>
    <mergeCell ref="O330:O332"/>
    <mergeCell ref="P330:P332"/>
    <mergeCell ref="Q330:Q332"/>
    <mergeCell ref="R330:R332"/>
    <mergeCell ref="S330:S332"/>
    <mergeCell ref="T336:T338"/>
    <mergeCell ref="U336:U338"/>
    <mergeCell ref="V336:V338"/>
    <mergeCell ref="W336:W338"/>
    <mergeCell ref="AE336:AE338"/>
    <mergeCell ref="AJ336:AJ338"/>
    <mergeCell ref="AO336:AO338"/>
    <mergeCell ref="AP336:AP338"/>
    <mergeCell ref="AS324:AS326"/>
    <mergeCell ref="AT324:AT326"/>
    <mergeCell ref="AU324:AU326"/>
    <mergeCell ref="C339:C341"/>
    <mergeCell ref="D339:D341"/>
    <mergeCell ref="E339:E341"/>
    <mergeCell ref="F339:F341"/>
    <mergeCell ref="G339:G341"/>
    <mergeCell ref="H339:H341"/>
    <mergeCell ref="I339:I341"/>
    <mergeCell ref="J339:J341"/>
    <mergeCell ref="K339:K341"/>
    <mergeCell ref="L339:L341"/>
    <mergeCell ref="M339:M341"/>
    <mergeCell ref="N339:N341"/>
    <mergeCell ref="O339:O341"/>
    <mergeCell ref="P339:P341"/>
    <mergeCell ref="Q339:Q341"/>
    <mergeCell ref="R339:R341"/>
    <mergeCell ref="S339:S341"/>
    <mergeCell ref="T339:T341"/>
    <mergeCell ref="U339:U341"/>
    <mergeCell ref="C336:C338"/>
    <mergeCell ref="D336:D338"/>
    <mergeCell ref="M342:M344"/>
    <mergeCell ref="N342:N344"/>
    <mergeCell ref="O342:O344"/>
    <mergeCell ref="P342:P344"/>
    <mergeCell ref="Q342:Q344"/>
    <mergeCell ref="R342:R344"/>
    <mergeCell ref="S342:S344"/>
    <mergeCell ref="T342:T344"/>
    <mergeCell ref="U342:U344"/>
    <mergeCell ref="V342:V344"/>
    <mergeCell ref="W342:W344"/>
    <mergeCell ref="AE342:AE344"/>
    <mergeCell ref="AJ342:AJ344"/>
    <mergeCell ref="AO342:AO344"/>
    <mergeCell ref="AP342:AP344"/>
    <mergeCell ref="C345:C347"/>
    <mergeCell ref="D345:D347"/>
    <mergeCell ref="E345:E347"/>
    <mergeCell ref="F345:F347"/>
    <mergeCell ref="G345:G347"/>
    <mergeCell ref="H345:H347"/>
    <mergeCell ref="I345:I347"/>
    <mergeCell ref="J345:J347"/>
    <mergeCell ref="K345:K347"/>
    <mergeCell ref="L345:L347"/>
    <mergeCell ref="M345:M347"/>
    <mergeCell ref="N345:N347"/>
    <mergeCell ref="O345:O347"/>
    <mergeCell ref="P345:P347"/>
    <mergeCell ref="Q345:Q347"/>
    <mergeCell ref="R345:R347"/>
    <mergeCell ref="S345:S347"/>
    <mergeCell ref="T345:T347"/>
    <mergeCell ref="U345:U347"/>
    <mergeCell ref="V345:V347"/>
    <mergeCell ref="W345:W347"/>
    <mergeCell ref="AE345:AE347"/>
    <mergeCell ref="AJ345:AJ347"/>
    <mergeCell ref="AO345:AO347"/>
    <mergeCell ref="C348:C350"/>
    <mergeCell ref="D348:D350"/>
    <mergeCell ref="E348:E350"/>
    <mergeCell ref="F348:F350"/>
    <mergeCell ref="G348:G350"/>
    <mergeCell ref="H348:H350"/>
    <mergeCell ref="I348:I350"/>
    <mergeCell ref="J348:J350"/>
    <mergeCell ref="K348:K350"/>
    <mergeCell ref="L348:L350"/>
    <mergeCell ref="M348:M350"/>
    <mergeCell ref="N348:N350"/>
    <mergeCell ref="O348:O350"/>
    <mergeCell ref="P348:P350"/>
    <mergeCell ref="Q348:Q350"/>
    <mergeCell ref="R348:R350"/>
    <mergeCell ref="S348:S350"/>
    <mergeCell ref="T348:T350"/>
    <mergeCell ref="U348:U350"/>
    <mergeCell ref="V348:V350"/>
    <mergeCell ref="W348:W350"/>
    <mergeCell ref="AE348:AE350"/>
    <mergeCell ref="AJ348:AJ350"/>
    <mergeCell ref="AO348:AO350"/>
    <mergeCell ref="M351:M353"/>
    <mergeCell ref="N351:N353"/>
    <mergeCell ref="O351:O353"/>
    <mergeCell ref="P351:P353"/>
    <mergeCell ref="Q351:Q353"/>
    <mergeCell ref="R351:R353"/>
    <mergeCell ref="S351:S353"/>
    <mergeCell ref="T351:T353"/>
    <mergeCell ref="U351:U353"/>
    <mergeCell ref="V351:V353"/>
    <mergeCell ref="W351:W353"/>
    <mergeCell ref="U354:U356"/>
    <mergeCell ref="V354:V356"/>
    <mergeCell ref="W354:W356"/>
    <mergeCell ref="J354:J356"/>
    <mergeCell ref="K354:K356"/>
    <mergeCell ref="L354:L356"/>
    <mergeCell ref="M354:M356"/>
    <mergeCell ref="N354:N356"/>
    <mergeCell ref="O354:O356"/>
    <mergeCell ref="P354:P356"/>
    <mergeCell ref="Q354:Q356"/>
    <mergeCell ref="R354:R356"/>
    <mergeCell ref="C357:C359"/>
    <mergeCell ref="D357:D359"/>
    <mergeCell ref="E357:E359"/>
    <mergeCell ref="F357:F359"/>
    <mergeCell ref="G357:G359"/>
    <mergeCell ref="H357:H359"/>
    <mergeCell ref="I357:I359"/>
    <mergeCell ref="J357:J359"/>
    <mergeCell ref="K357:K359"/>
    <mergeCell ref="L357:L359"/>
    <mergeCell ref="M357:M359"/>
    <mergeCell ref="N357:N359"/>
    <mergeCell ref="O357:O359"/>
    <mergeCell ref="P357:P359"/>
    <mergeCell ref="Q357:Q359"/>
    <mergeCell ref="R357:R359"/>
    <mergeCell ref="S357:S359"/>
    <mergeCell ref="T357:T359"/>
    <mergeCell ref="U357:U359"/>
    <mergeCell ref="V357:V359"/>
    <mergeCell ref="W357:W359"/>
    <mergeCell ref="AE357:AE359"/>
    <mergeCell ref="AJ357:AJ359"/>
    <mergeCell ref="AO357:AO359"/>
    <mergeCell ref="C354:C356"/>
    <mergeCell ref="S354:S356"/>
    <mergeCell ref="D363:D365"/>
    <mergeCell ref="E363:E365"/>
    <mergeCell ref="F363:F365"/>
    <mergeCell ref="G363:G365"/>
    <mergeCell ref="H363:H365"/>
    <mergeCell ref="I363:I365"/>
    <mergeCell ref="J363:J365"/>
    <mergeCell ref="K363:K365"/>
    <mergeCell ref="L363:L365"/>
    <mergeCell ref="M363:M365"/>
    <mergeCell ref="N363:N365"/>
    <mergeCell ref="O363:O365"/>
    <mergeCell ref="P363:P365"/>
    <mergeCell ref="Q363:Q365"/>
    <mergeCell ref="R363:R365"/>
    <mergeCell ref="S363:S365"/>
    <mergeCell ref="T354:T356"/>
    <mergeCell ref="D354:D356"/>
    <mergeCell ref="E354:E356"/>
    <mergeCell ref="F354:F356"/>
    <mergeCell ref="G354:G356"/>
    <mergeCell ref="H354:H356"/>
    <mergeCell ref="I354:I356"/>
    <mergeCell ref="U363:U365"/>
    <mergeCell ref="V363:V365"/>
    <mergeCell ref="W363:W365"/>
    <mergeCell ref="AE363:AE365"/>
    <mergeCell ref="AJ363:AJ365"/>
    <mergeCell ref="AO363:AO365"/>
    <mergeCell ref="C360:C362"/>
    <mergeCell ref="D360:D362"/>
    <mergeCell ref="E360:E362"/>
    <mergeCell ref="G366:G368"/>
    <mergeCell ref="H366:H368"/>
    <mergeCell ref="I366:I368"/>
    <mergeCell ref="J366:J368"/>
    <mergeCell ref="K366:K368"/>
    <mergeCell ref="L366:L368"/>
    <mergeCell ref="M366:M368"/>
    <mergeCell ref="N366:N368"/>
    <mergeCell ref="O366:O368"/>
    <mergeCell ref="P366:P368"/>
    <mergeCell ref="Q366:Q368"/>
    <mergeCell ref="R366:R368"/>
    <mergeCell ref="S366:S368"/>
    <mergeCell ref="T360:T362"/>
    <mergeCell ref="U360:U362"/>
    <mergeCell ref="V360:V362"/>
    <mergeCell ref="F360:F362"/>
    <mergeCell ref="G360:G362"/>
    <mergeCell ref="H360:H362"/>
    <mergeCell ref="I360:I362"/>
    <mergeCell ref="J360:J362"/>
    <mergeCell ref="K360:K362"/>
    <mergeCell ref="C363:C365"/>
    <mergeCell ref="M360:M362"/>
    <mergeCell ref="N360:N362"/>
    <mergeCell ref="O360:O362"/>
    <mergeCell ref="P360:P362"/>
    <mergeCell ref="Q360:Q362"/>
    <mergeCell ref="R360:R362"/>
    <mergeCell ref="S360:S362"/>
    <mergeCell ref="T366:T368"/>
    <mergeCell ref="U366:U368"/>
    <mergeCell ref="V366:V368"/>
    <mergeCell ref="W366:W368"/>
    <mergeCell ref="AE366:AE368"/>
    <mergeCell ref="AJ366:AJ368"/>
    <mergeCell ref="AO366:AO368"/>
    <mergeCell ref="AP366:AP368"/>
    <mergeCell ref="C369:C371"/>
    <mergeCell ref="D369:D371"/>
    <mergeCell ref="E369:E371"/>
    <mergeCell ref="F369:F371"/>
    <mergeCell ref="G369:G371"/>
    <mergeCell ref="H369:H371"/>
    <mergeCell ref="M369:M371"/>
    <mergeCell ref="N369:N371"/>
    <mergeCell ref="O369:O371"/>
    <mergeCell ref="P369:P371"/>
    <mergeCell ref="Q369:Q371"/>
    <mergeCell ref="R369:R371"/>
    <mergeCell ref="S369:S371"/>
    <mergeCell ref="T369:T371"/>
    <mergeCell ref="U369:U371"/>
    <mergeCell ref="V369:V371"/>
    <mergeCell ref="T363:T365"/>
    <mergeCell ref="C366:C368"/>
    <mergeCell ref="D366:D368"/>
    <mergeCell ref="E366:E368"/>
    <mergeCell ref="F366:F368"/>
    <mergeCell ref="V380:V382"/>
    <mergeCell ref="W380:W382"/>
    <mergeCell ref="AE380:AE382"/>
    <mergeCell ref="AJ380:AJ382"/>
    <mergeCell ref="AO380:AO382"/>
    <mergeCell ref="AP380:AP382"/>
    <mergeCell ref="AQ380:AQ382"/>
    <mergeCell ref="C377:C379"/>
    <mergeCell ref="D377:D379"/>
    <mergeCell ref="E377:E379"/>
    <mergeCell ref="M377:M379"/>
    <mergeCell ref="N377:N379"/>
    <mergeCell ref="O377:O379"/>
    <mergeCell ref="P377:P379"/>
    <mergeCell ref="Q377:Q379"/>
    <mergeCell ref="R377:R379"/>
    <mergeCell ref="S377:S379"/>
    <mergeCell ref="T377:T379"/>
    <mergeCell ref="U377:U379"/>
    <mergeCell ref="V377:V379"/>
    <mergeCell ref="W377:W379"/>
    <mergeCell ref="I377:I379"/>
    <mergeCell ref="J377:J379"/>
    <mergeCell ref="K377:K379"/>
    <mergeCell ref="L377:L379"/>
    <mergeCell ref="AP377:AP379"/>
    <mergeCell ref="AO383:AO385"/>
    <mergeCell ref="AP383:AP385"/>
    <mergeCell ref="AE377:AE379"/>
    <mergeCell ref="AQ377:AQ379"/>
    <mergeCell ref="AJ377:AJ379"/>
    <mergeCell ref="AO377:AO379"/>
    <mergeCell ref="AS377:AS378"/>
    <mergeCell ref="AT377:AT378"/>
    <mergeCell ref="C380:C382"/>
    <mergeCell ref="D380:D382"/>
    <mergeCell ref="E380:E382"/>
    <mergeCell ref="I380:I382"/>
    <mergeCell ref="J380:J382"/>
    <mergeCell ref="K380:K382"/>
    <mergeCell ref="L380:L382"/>
    <mergeCell ref="M380:M382"/>
    <mergeCell ref="N380:N382"/>
    <mergeCell ref="O380:O382"/>
    <mergeCell ref="P380:P382"/>
    <mergeCell ref="Q380:Q382"/>
    <mergeCell ref="R380:R382"/>
    <mergeCell ref="S380:S382"/>
    <mergeCell ref="T380:T382"/>
    <mergeCell ref="U380:U382"/>
    <mergeCell ref="C383:C385"/>
    <mergeCell ref="T386:T387"/>
    <mergeCell ref="U386:U387"/>
    <mergeCell ref="V386:V387"/>
    <mergeCell ref="W386:W387"/>
    <mergeCell ref="AE386:AE387"/>
    <mergeCell ref="AJ386:AJ387"/>
    <mergeCell ref="D383:D385"/>
    <mergeCell ref="E383:E385"/>
    <mergeCell ref="F383:F385"/>
    <mergeCell ref="G383:G385"/>
    <mergeCell ref="H383:H385"/>
    <mergeCell ref="J383:J385"/>
    <mergeCell ref="L383:L385"/>
    <mergeCell ref="M383:M385"/>
    <mergeCell ref="N383:N385"/>
    <mergeCell ref="O383:O385"/>
    <mergeCell ref="P383:P385"/>
    <mergeCell ref="Q383:Q385"/>
    <mergeCell ref="R383:R385"/>
    <mergeCell ref="S383:S385"/>
    <mergeCell ref="T383:T385"/>
    <mergeCell ref="U383:U385"/>
    <mergeCell ref="V383:V385"/>
    <mergeCell ref="W383:W385"/>
    <mergeCell ref="AE383:AE385"/>
    <mergeCell ref="AJ383:AJ385"/>
    <mergeCell ref="AB388:AB389"/>
    <mergeCell ref="AC388:AC389"/>
    <mergeCell ref="AD388:AD389"/>
    <mergeCell ref="AE388:AE389"/>
    <mergeCell ref="AJ388:AJ389"/>
    <mergeCell ref="AO388:AO389"/>
    <mergeCell ref="AP388:AP389"/>
    <mergeCell ref="AQ383:AQ385"/>
    <mergeCell ref="AR383:AR385"/>
    <mergeCell ref="AS383:AS385"/>
    <mergeCell ref="AT383:AT385"/>
    <mergeCell ref="AU383:AU385"/>
    <mergeCell ref="AV383:AV385"/>
    <mergeCell ref="I383:I385"/>
    <mergeCell ref="K383:K385"/>
    <mergeCell ref="C386:C387"/>
    <mergeCell ref="D386:D387"/>
    <mergeCell ref="E386:E387"/>
    <mergeCell ref="F386:F387"/>
    <mergeCell ref="G386:G387"/>
    <mergeCell ref="H386:H387"/>
    <mergeCell ref="I386:I387"/>
    <mergeCell ref="J386:J387"/>
    <mergeCell ref="K386:K387"/>
    <mergeCell ref="L386:L387"/>
    <mergeCell ref="M386:M387"/>
    <mergeCell ref="N386:N387"/>
    <mergeCell ref="O386:O387"/>
    <mergeCell ref="P386:P387"/>
    <mergeCell ref="Q386:Q387"/>
    <mergeCell ref="R386:R387"/>
    <mergeCell ref="S386:S387"/>
    <mergeCell ref="U390:U392"/>
    <mergeCell ref="V390:V392"/>
    <mergeCell ref="W390:W392"/>
    <mergeCell ref="AE390:AE392"/>
    <mergeCell ref="AJ390:AJ392"/>
    <mergeCell ref="AO390:AO392"/>
    <mergeCell ref="AP390:AP392"/>
    <mergeCell ref="AO386:AO387"/>
    <mergeCell ref="AP386:AP387"/>
    <mergeCell ref="AQ386:AQ387"/>
    <mergeCell ref="C388:C389"/>
    <mergeCell ref="D388:D389"/>
    <mergeCell ref="E388:E389"/>
    <mergeCell ref="F388:F389"/>
    <mergeCell ref="G388:G389"/>
    <mergeCell ref="H388:H389"/>
    <mergeCell ref="J388:J389"/>
    <mergeCell ref="L388:L389"/>
    <mergeCell ref="M388:M389"/>
    <mergeCell ref="N388:N389"/>
    <mergeCell ref="O388:O389"/>
    <mergeCell ref="P388:P389"/>
    <mergeCell ref="Q388:Q389"/>
    <mergeCell ref="R388:R389"/>
    <mergeCell ref="S388:S389"/>
    <mergeCell ref="T388:T389"/>
    <mergeCell ref="U388:U389"/>
    <mergeCell ref="V388:V389"/>
    <mergeCell ref="W388:W389"/>
    <mergeCell ref="Y388:Y389"/>
    <mergeCell ref="Z388:Z389"/>
    <mergeCell ref="AA388:AA389"/>
    <mergeCell ref="D390:D392"/>
    <mergeCell ref="E390:E392"/>
    <mergeCell ref="F390:F392"/>
    <mergeCell ref="G390:G392"/>
    <mergeCell ref="H390:H392"/>
    <mergeCell ref="I390:I392"/>
    <mergeCell ref="J390:J392"/>
    <mergeCell ref="K390:K392"/>
    <mergeCell ref="L390:L392"/>
    <mergeCell ref="M390:M392"/>
    <mergeCell ref="N390:N392"/>
    <mergeCell ref="O390:O392"/>
    <mergeCell ref="P390:P392"/>
    <mergeCell ref="Q390:Q392"/>
    <mergeCell ref="R390:R392"/>
    <mergeCell ref="S390:S392"/>
    <mergeCell ref="T390:T392"/>
    <mergeCell ref="AQ390:AQ392"/>
    <mergeCell ref="I388:I389"/>
    <mergeCell ref="K388:K389"/>
    <mergeCell ref="C393:C395"/>
    <mergeCell ref="D393:D395"/>
    <mergeCell ref="E393:E395"/>
    <mergeCell ref="F393:F395"/>
    <mergeCell ref="G393:G395"/>
    <mergeCell ref="H393:H395"/>
    <mergeCell ref="I393:I395"/>
    <mergeCell ref="J393:J395"/>
    <mergeCell ref="K393:K395"/>
    <mergeCell ref="L393:L395"/>
    <mergeCell ref="M393:M395"/>
    <mergeCell ref="N393:N395"/>
    <mergeCell ref="O393:O395"/>
    <mergeCell ref="P393:P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Q388:AQ389"/>
    <mergeCell ref="C390:C392"/>
    <mergeCell ref="AD393:AD395"/>
    <mergeCell ref="AE393:AE395"/>
    <mergeCell ref="AJ393:AJ395"/>
    <mergeCell ref="AO393:AO395"/>
    <mergeCell ref="AP393:AP395"/>
    <mergeCell ref="AQ393:AQ395"/>
    <mergeCell ref="AR393:AR395"/>
    <mergeCell ref="AS393:AS395"/>
    <mergeCell ref="AT393:AT395"/>
    <mergeCell ref="AU393:AU395"/>
    <mergeCell ref="AV393:AV395"/>
    <mergeCell ref="C396:C397"/>
    <mergeCell ref="D396:D397"/>
    <mergeCell ref="E396:E397"/>
    <mergeCell ref="F396:F397"/>
    <mergeCell ref="G396:G397"/>
    <mergeCell ref="H396:H397"/>
    <mergeCell ref="I396:I397"/>
    <mergeCell ref="J396:J397"/>
    <mergeCell ref="K396:K397"/>
    <mergeCell ref="L396:L397"/>
    <mergeCell ref="M396:M397"/>
    <mergeCell ref="N396:N397"/>
    <mergeCell ref="O396:O397"/>
    <mergeCell ref="P396:P397"/>
    <mergeCell ref="Q396:Q397"/>
    <mergeCell ref="R396:R397"/>
    <mergeCell ref="S396:S397"/>
    <mergeCell ref="T396:T397"/>
    <mergeCell ref="U396:U397"/>
    <mergeCell ref="V396:V397"/>
    <mergeCell ref="AA396:AA397"/>
    <mergeCell ref="AP396:AP397"/>
    <mergeCell ref="AQ396:AQ397"/>
    <mergeCell ref="AR396:AR397"/>
    <mergeCell ref="AU396:AU397"/>
    <mergeCell ref="AV396:AV397"/>
    <mergeCell ref="AU398:AU399"/>
    <mergeCell ref="AV398:AV399"/>
    <mergeCell ref="C398:C399"/>
    <mergeCell ref="D398:D399"/>
    <mergeCell ref="E398:E399"/>
    <mergeCell ref="F398:F399"/>
    <mergeCell ref="G398:G399"/>
    <mergeCell ref="H398:H399"/>
    <mergeCell ref="I398:I399"/>
    <mergeCell ref="J398:J399"/>
    <mergeCell ref="K398:K399"/>
    <mergeCell ref="L398:L399"/>
    <mergeCell ref="M398:M399"/>
    <mergeCell ref="N398:N399"/>
    <mergeCell ref="O398:O399"/>
    <mergeCell ref="P398:P399"/>
    <mergeCell ref="Q398:Q399"/>
    <mergeCell ref="R398:R399"/>
    <mergeCell ref="S398:S399"/>
    <mergeCell ref="AT398:AT399"/>
    <mergeCell ref="AQ401:AQ403"/>
    <mergeCell ref="T417:T419"/>
    <mergeCell ref="U417:U419"/>
    <mergeCell ref="V417:V419"/>
    <mergeCell ref="W417:W419"/>
    <mergeCell ref="AE417:AE419"/>
    <mergeCell ref="AJ417:AJ419"/>
    <mergeCell ref="AO417:AO419"/>
    <mergeCell ref="AP417:AP419"/>
    <mergeCell ref="AR386:AR387"/>
    <mergeCell ref="AS386:AS387"/>
    <mergeCell ref="AQ417:AQ419"/>
    <mergeCell ref="AR417:AR419"/>
    <mergeCell ref="AS417:AS419"/>
    <mergeCell ref="AB398:AB399"/>
    <mergeCell ref="AC398:AC399"/>
    <mergeCell ref="AD398:AD399"/>
    <mergeCell ref="AE398:AE399"/>
    <mergeCell ref="AJ398:AJ399"/>
    <mergeCell ref="AO398:AO399"/>
    <mergeCell ref="AP398:AP399"/>
    <mergeCell ref="AQ398:AQ399"/>
    <mergeCell ref="W396:W397"/>
    <mergeCell ref="Y396:Y397"/>
    <mergeCell ref="Z396:Z397"/>
    <mergeCell ref="AS398:AS399"/>
    <mergeCell ref="AB396:AB397"/>
    <mergeCell ref="AC396:AC397"/>
    <mergeCell ref="AD396:AD397"/>
    <mergeCell ref="AE396:AE397"/>
    <mergeCell ref="AJ396:AJ397"/>
    <mergeCell ref="AO396:AO397"/>
    <mergeCell ref="AT386:AT387"/>
    <mergeCell ref="AU386:AU387"/>
    <mergeCell ref="AV386:AV387"/>
    <mergeCell ref="X388:X389"/>
    <mergeCell ref="X396:X397"/>
    <mergeCell ref="F401:F403"/>
    <mergeCell ref="G401:G403"/>
    <mergeCell ref="H401:H403"/>
    <mergeCell ref="C401:C403"/>
    <mergeCell ref="D401:D403"/>
    <mergeCell ref="E401:E403"/>
    <mergeCell ref="M401:M403"/>
    <mergeCell ref="N401:N403"/>
    <mergeCell ref="O401:O403"/>
    <mergeCell ref="P401:P403"/>
    <mergeCell ref="Q401:Q403"/>
    <mergeCell ref="R401:R403"/>
    <mergeCell ref="S401:S403"/>
    <mergeCell ref="T401:T403"/>
    <mergeCell ref="U401:U403"/>
    <mergeCell ref="V401:V403"/>
    <mergeCell ref="W401:W403"/>
    <mergeCell ref="AE401:AE403"/>
    <mergeCell ref="T398:T399"/>
    <mergeCell ref="U398:U399"/>
    <mergeCell ref="V398:V399"/>
    <mergeCell ref="W398:W399"/>
    <mergeCell ref="Y398:Y399"/>
    <mergeCell ref="Z398:Z399"/>
    <mergeCell ref="AA398:AA399"/>
    <mergeCell ref="AS401:AS403"/>
    <mergeCell ref="AT401:AT403"/>
    <mergeCell ref="M404:M405"/>
    <mergeCell ref="O404:O405"/>
    <mergeCell ref="C479:C480"/>
    <mergeCell ref="D479:D480"/>
    <mergeCell ref="E479:E480"/>
    <mergeCell ref="F479:F480"/>
    <mergeCell ref="G479:G480"/>
    <mergeCell ref="H479:H480"/>
    <mergeCell ref="I479:I480"/>
    <mergeCell ref="J479:J480"/>
    <mergeCell ref="K479:K480"/>
    <mergeCell ref="L479:L480"/>
    <mergeCell ref="M479:M480"/>
    <mergeCell ref="N479:N480"/>
    <mergeCell ref="O479:O480"/>
    <mergeCell ref="P479:P480"/>
    <mergeCell ref="E404:E405"/>
    <mergeCell ref="F404:F405"/>
    <mergeCell ref="G404:G405"/>
    <mergeCell ref="P404:P405"/>
    <mergeCell ref="D420:D422"/>
    <mergeCell ref="E420:E422"/>
    <mergeCell ref="F420:F422"/>
    <mergeCell ref="G420:G422"/>
    <mergeCell ref="H420:H422"/>
    <mergeCell ref="I420:I422"/>
    <mergeCell ref="J420:J422"/>
    <mergeCell ref="K420:K422"/>
    <mergeCell ref="L420:L422"/>
    <mergeCell ref="M420:M422"/>
    <mergeCell ref="N420:N422"/>
    <mergeCell ref="N404:N405"/>
    <mergeCell ref="M481:M482"/>
    <mergeCell ref="N481:N482"/>
    <mergeCell ref="O481:O482"/>
    <mergeCell ref="P481:P482"/>
    <mergeCell ref="Q481:Q482"/>
    <mergeCell ref="R481:R482"/>
    <mergeCell ref="S481:S482"/>
    <mergeCell ref="T481:T482"/>
    <mergeCell ref="U481:U482"/>
    <mergeCell ref="V481:V482"/>
    <mergeCell ref="W481:W482"/>
    <mergeCell ref="AU401:AU403"/>
    <mergeCell ref="AV401:AV403"/>
    <mergeCell ref="I401:I403"/>
    <mergeCell ref="J401:J403"/>
    <mergeCell ref="K401:K403"/>
    <mergeCell ref="L401:L403"/>
    <mergeCell ref="T426:T428"/>
    <mergeCell ref="Q479:Q480"/>
    <mergeCell ref="R479:R480"/>
    <mergeCell ref="S479:S480"/>
    <mergeCell ref="T479:T480"/>
    <mergeCell ref="U479:U480"/>
    <mergeCell ref="V479:V480"/>
    <mergeCell ref="W479:W480"/>
    <mergeCell ref="AE479:AE480"/>
    <mergeCell ref="AP404:AP405"/>
    <mergeCell ref="AP409:AP410"/>
    <mergeCell ref="AQ409:AQ410"/>
    <mergeCell ref="AJ401:AJ403"/>
    <mergeCell ref="AO401:AO403"/>
    <mergeCell ref="AP401:AP403"/>
    <mergeCell ref="T496:T498"/>
    <mergeCell ref="U496:U498"/>
    <mergeCell ref="V496:V498"/>
    <mergeCell ref="W496:W498"/>
    <mergeCell ref="AE496:AE498"/>
    <mergeCell ref="AJ496:AJ498"/>
    <mergeCell ref="AO496:AO498"/>
    <mergeCell ref="AP496:AP498"/>
    <mergeCell ref="AQ496:AQ498"/>
    <mergeCell ref="AR496:AR498"/>
    <mergeCell ref="AS496:AS498"/>
    <mergeCell ref="AT496:AT498"/>
    <mergeCell ref="AU496:AU498"/>
    <mergeCell ref="AJ479:AJ480"/>
    <mergeCell ref="AO479:AO480"/>
    <mergeCell ref="AP479:AP480"/>
    <mergeCell ref="AQ479:AQ480"/>
    <mergeCell ref="AU479:AU480"/>
    <mergeCell ref="AS479:AS480"/>
    <mergeCell ref="AT479:AT480"/>
    <mergeCell ref="AE481:AE482"/>
    <mergeCell ref="AJ481:AJ482"/>
    <mergeCell ref="AO481:AO482"/>
    <mergeCell ref="AP481:AP482"/>
    <mergeCell ref="AQ481:AQ482"/>
    <mergeCell ref="AR481:AR482"/>
    <mergeCell ref="AS481:AS482"/>
    <mergeCell ref="AT481:AT482"/>
    <mergeCell ref="AS494:AS495"/>
    <mergeCell ref="AR494:AR495"/>
    <mergeCell ref="AT494:AT495"/>
    <mergeCell ref="AU494:AU495"/>
    <mergeCell ref="C496:C498"/>
    <mergeCell ref="D496:D498"/>
    <mergeCell ref="E496:E498"/>
    <mergeCell ref="F496:F498"/>
    <mergeCell ref="G496:G498"/>
    <mergeCell ref="H496:H498"/>
    <mergeCell ref="I496:I498"/>
    <mergeCell ref="J496:J498"/>
    <mergeCell ref="K496:K498"/>
    <mergeCell ref="L496:L498"/>
    <mergeCell ref="M496:M498"/>
    <mergeCell ref="N496:N498"/>
    <mergeCell ref="O496:O498"/>
    <mergeCell ref="P496:P498"/>
    <mergeCell ref="Q496:Q498"/>
    <mergeCell ref="R496:R498"/>
    <mergeCell ref="S496:S498"/>
    <mergeCell ref="AV496:AV498"/>
    <mergeCell ref="C499:C501"/>
    <mergeCell ref="D499:D501"/>
    <mergeCell ref="E499:E501"/>
    <mergeCell ref="F499:F501"/>
    <mergeCell ref="G499:G501"/>
    <mergeCell ref="H499:H501"/>
    <mergeCell ref="I499:I501"/>
    <mergeCell ref="J499:J501"/>
    <mergeCell ref="K499:K501"/>
    <mergeCell ref="L499:L501"/>
    <mergeCell ref="M499:M501"/>
    <mergeCell ref="N499:N501"/>
    <mergeCell ref="O499:O501"/>
    <mergeCell ref="P499:P501"/>
    <mergeCell ref="Q499:Q501"/>
    <mergeCell ref="R499:R501"/>
    <mergeCell ref="S499:S501"/>
    <mergeCell ref="T499:T501"/>
    <mergeCell ref="U499:U501"/>
    <mergeCell ref="V499:V501"/>
    <mergeCell ref="W499:W501"/>
    <mergeCell ref="AE499:AE501"/>
    <mergeCell ref="AJ499:AJ501"/>
    <mergeCell ref="AO499:AO501"/>
    <mergeCell ref="AP499:AP501"/>
    <mergeCell ref="AQ499:AQ501"/>
    <mergeCell ref="AR499:AR501"/>
    <mergeCell ref="AS499:AS501"/>
    <mergeCell ref="AT499:AT501"/>
    <mergeCell ref="AU499:AU501"/>
    <mergeCell ref="AV499:AV501"/>
    <mergeCell ref="C502:C504"/>
    <mergeCell ref="D502:D504"/>
    <mergeCell ref="E502:E504"/>
    <mergeCell ref="F502:F504"/>
    <mergeCell ref="G502:G504"/>
    <mergeCell ref="H502:H504"/>
    <mergeCell ref="I502:I504"/>
    <mergeCell ref="J502:J504"/>
    <mergeCell ref="K502:K504"/>
    <mergeCell ref="L502:L504"/>
    <mergeCell ref="M502:M504"/>
    <mergeCell ref="N502:N504"/>
    <mergeCell ref="O502:O504"/>
    <mergeCell ref="P502:P504"/>
    <mergeCell ref="Q502:Q504"/>
    <mergeCell ref="R502:R504"/>
    <mergeCell ref="S502:S504"/>
    <mergeCell ref="T502:T504"/>
    <mergeCell ref="U502:U504"/>
    <mergeCell ref="V502:V504"/>
    <mergeCell ref="W502:W504"/>
    <mergeCell ref="AE502:AE504"/>
    <mergeCell ref="AJ502:AJ504"/>
    <mergeCell ref="AO502:AO504"/>
    <mergeCell ref="AP502:AP504"/>
    <mergeCell ref="AQ502:AQ504"/>
    <mergeCell ref="AR502:AR504"/>
    <mergeCell ref="AS502:AS504"/>
    <mergeCell ref="AT502:AT504"/>
    <mergeCell ref="AU502:AU504"/>
    <mergeCell ref="AV502:AV504"/>
    <mergeCell ref="C505:C507"/>
    <mergeCell ref="D505:D507"/>
    <mergeCell ref="E505:E507"/>
    <mergeCell ref="F505:F507"/>
    <mergeCell ref="G505:G507"/>
    <mergeCell ref="H505:H507"/>
    <mergeCell ref="I505:I507"/>
    <mergeCell ref="J505:J507"/>
    <mergeCell ref="K505:K507"/>
    <mergeCell ref="L505:L507"/>
    <mergeCell ref="M505:M507"/>
    <mergeCell ref="N505:N507"/>
    <mergeCell ref="O505:O507"/>
    <mergeCell ref="P505:P507"/>
    <mergeCell ref="Q505:Q507"/>
    <mergeCell ref="R505:R507"/>
    <mergeCell ref="S505:S507"/>
    <mergeCell ref="T505:T507"/>
    <mergeCell ref="C535:C536"/>
    <mergeCell ref="D535:D536"/>
    <mergeCell ref="E535:E536"/>
    <mergeCell ref="F535:F536"/>
    <mergeCell ref="G535:G536"/>
    <mergeCell ref="H535:H536"/>
    <mergeCell ref="M535:M536"/>
    <mergeCell ref="N535:N536"/>
    <mergeCell ref="O535:O536"/>
    <mergeCell ref="P535:P536"/>
    <mergeCell ref="Q535:Q536"/>
    <mergeCell ref="R535:R536"/>
    <mergeCell ref="S535:S536"/>
    <mergeCell ref="T535:T536"/>
    <mergeCell ref="U535:U536"/>
    <mergeCell ref="V535:V536"/>
    <mergeCell ref="W535:W536"/>
    <mergeCell ref="R537:R539"/>
    <mergeCell ref="S537:S539"/>
    <mergeCell ref="T537:T539"/>
    <mergeCell ref="U537:U539"/>
    <mergeCell ref="V537:V539"/>
    <mergeCell ref="W537:W539"/>
    <mergeCell ref="AE537:AE539"/>
    <mergeCell ref="AJ537:AJ539"/>
    <mergeCell ref="AO537:AO539"/>
    <mergeCell ref="AT537:AT539"/>
    <mergeCell ref="AU537:AU539"/>
    <mergeCell ref="AV537:AV539"/>
    <mergeCell ref="U505:U507"/>
    <mergeCell ref="V505:V507"/>
    <mergeCell ref="W505:W507"/>
    <mergeCell ref="AE505:AE507"/>
    <mergeCell ref="AJ505:AJ507"/>
    <mergeCell ref="AO505:AO507"/>
    <mergeCell ref="AP505:AP507"/>
    <mergeCell ref="AQ505:AQ507"/>
    <mergeCell ref="AR505:AR507"/>
    <mergeCell ref="AS505:AS507"/>
    <mergeCell ref="AT505:AT507"/>
    <mergeCell ref="AU505:AU507"/>
    <mergeCell ref="AV505:AV507"/>
    <mergeCell ref="AE535:AE536"/>
    <mergeCell ref="AJ535:AJ536"/>
    <mergeCell ref="U540:U542"/>
    <mergeCell ref="V540:V542"/>
    <mergeCell ref="W540:W542"/>
    <mergeCell ref="C543:C544"/>
    <mergeCell ref="D543:D544"/>
    <mergeCell ref="E543:E544"/>
    <mergeCell ref="F543:F544"/>
    <mergeCell ref="G543:G544"/>
    <mergeCell ref="H543:H544"/>
    <mergeCell ref="M543:M544"/>
    <mergeCell ref="N543:N544"/>
    <mergeCell ref="O543:O544"/>
    <mergeCell ref="P543:P544"/>
    <mergeCell ref="AS535:AS536"/>
    <mergeCell ref="AT535:AT536"/>
    <mergeCell ref="AU535:AU536"/>
    <mergeCell ref="AV535:AV536"/>
    <mergeCell ref="C537:C539"/>
    <mergeCell ref="D537:D539"/>
    <mergeCell ref="E537:E539"/>
    <mergeCell ref="F537:F539"/>
    <mergeCell ref="G537:G539"/>
    <mergeCell ref="H537:H539"/>
    <mergeCell ref="I537:I539"/>
    <mergeCell ref="J537:J539"/>
    <mergeCell ref="K537:K539"/>
    <mergeCell ref="L537:L539"/>
    <mergeCell ref="M537:M539"/>
    <mergeCell ref="N537:N539"/>
    <mergeCell ref="O537:O539"/>
    <mergeCell ref="P537:P539"/>
    <mergeCell ref="Q537:Q539"/>
    <mergeCell ref="AV540:AV542"/>
    <mergeCell ref="C559:C561"/>
    <mergeCell ref="D559:D561"/>
    <mergeCell ref="E559:E561"/>
    <mergeCell ref="F559:F561"/>
    <mergeCell ref="G559:G561"/>
    <mergeCell ref="H559:H561"/>
    <mergeCell ref="I559:I561"/>
    <mergeCell ref="J559:J561"/>
    <mergeCell ref="K559:K561"/>
    <mergeCell ref="L559:L561"/>
    <mergeCell ref="M559:M561"/>
    <mergeCell ref="N559:N561"/>
    <mergeCell ref="O559:O561"/>
    <mergeCell ref="P559:P561"/>
    <mergeCell ref="AJ559:AJ561"/>
    <mergeCell ref="Q559:Q561"/>
    <mergeCell ref="R559:R561"/>
    <mergeCell ref="S559:S561"/>
    <mergeCell ref="T559:T561"/>
    <mergeCell ref="U559:U561"/>
    <mergeCell ref="V559:V561"/>
    <mergeCell ref="W559:W561"/>
    <mergeCell ref="AE559:AE561"/>
    <mergeCell ref="C540:C542"/>
    <mergeCell ref="D540:D542"/>
    <mergeCell ref="E540:E542"/>
    <mergeCell ref="F540:F542"/>
    <mergeCell ref="G540:G542"/>
    <mergeCell ref="H540:H542"/>
    <mergeCell ref="M540:M542"/>
    <mergeCell ref="N540:N542"/>
    <mergeCell ref="AU540:AU542"/>
    <mergeCell ref="AE562:AE563"/>
    <mergeCell ref="AJ562:AJ563"/>
    <mergeCell ref="AO562:AO563"/>
    <mergeCell ref="AP562:AP563"/>
    <mergeCell ref="AQ562:AQ563"/>
    <mergeCell ref="AU27:AU28"/>
    <mergeCell ref="AE564:AE565"/>
    <mergeCell ref="Q564:Q565"/>
    <mergeCell ref="R564:R565"/>
    <mergeCell ref="S564:S565"/>
    <mergeCell ref="T564:T565"/>
    <mergeCell ref="U564:U565"/>
    <mergeCell ref="V564:V565"/>
    <mergeCell ref="W564:W565"/>
    <mergeCell ref="AJ564:AJ565"/>
    <mergeCell ref="AO564:AO565"/>
    <mergeCell ref="AP564:AP565"/>
    <mergeCell ref="AT417:AT419"/>
    <mergeCell ref="AU417:AU419"/>
    <mergeCell ref="AE420:AE422"/>
    <mergeCell ref="AJ420:AJ422"/>
    <mergeCell ref="AO420:AO422"/>
    <mergeCell ref="AP420:AP422"/>
    <mergeCell ref="AQ420:AQ422"/>
    <mergeCell ref="AR420:AR422"/>
    <mergeCell ref="T423:T425"/>
    <mergeCell ref="U423:U425"/>
    <mergeCell ref="V423:V425"/>
    <mergeCell ref="W423:W425"/>
    <mergeCell ref="T420:T422"/>
    <mergeCell ref="U420:U422"/>
    <mergeCell ref="AU559:AU561"/>
    <mergeCell ref="C562:C563"/>
    <mergeCell ref="D562:D563"/>
    <mergeCell ref="E562:E563"/>
    <mergeCell ref="F562:F563"/>
    <mergeCell ref="AO559:AO561"/>
    <mergeCell ref="H562:H563"/>
    <mergeCell ref="I562:I563"/>
    <mergeCell ref="J562:J563"/>
    <mergeCell ref="K562:K563"/>
    <mergeCell ref="L562:L563"/>
    <mergeCell ref="M562:M563"/>
    <mergeCell ref="N562:N563"/>
    <mergeCell ref="O562:O563"/>
    <mergeCell ref="P562:P563"/>
    <mergeCell ref="Q562:Q563"/>
    <mergeCell ref="R562:R563"/>
    <mergeCell ref="S562:S563"/>
    <mergeCell ref="T562:T563"/>
    <mergeCell ref="U562:U563"/>
    <mergeCell ref="V562:V563"/>
    <mergeCell ref="W562:W563"/>
    <mergeCell ref="AR27:AR28"/>
    <mergeCell ref="AS27:AS28"/>
    <mergeCell ref="AT27:AT28"/>
    <mergeCell ref="C564:C565"/>
    <mergeCell ref="D564:D565"/>
    <mergeCell ref="E564:E565"/>
    <mergeCell ref="F564:F565"/>
    <mergeCell ref="G564:G565"/>
    <mergeCell ref="H564:H565"/>
    <mergeCell ref="I564:I565"/>
    <mergeCell ref="J564:J565"/>
    <mergeCell ref="K564:K565"/>
    <mergeCell ref="L564:L565"/>
    <mergeCell ref="M564:M565"/>
    <mergeCell ref="N564:N565"/>
    <mergeCell ref="O564:O565"/>
    <mergeCell ref="P564:P565"/>
    <mergeCell ref="AQ559:AQ561"/>
    <mergeCell ref="AE540:AE542"/>
    <mergeCell ref="AJ540:AJ542"/>
    <mergeCell ref="AO540:AO542"/>
    <mergeCell ref="AP540:AP542"/>
    <mergeCell ref="AQ540:AQ542"/>
    <mergeCell ref="AR540:AR542"/>
    <mergeCell ref="AS540:AS542"/>
    <mergeCell ref="AT540:AT542"/>
    <mergeCell ref="O540:O542"/>
    <mergeCell ref="P540:P542"/>
    <mergeCell ref="Q540:Q542"/>
    <mergeCell ref="R540:R542"/>
    <mergeCell ref="S540:S542"/>
    <mergeCell ref="T540:T542"/>
    <mergeCell ref="S420:S422"/>
    <mergeCell ref="V420:V422"/>
    <mergeCell ref="W420:W422"/>
    <mergeCell ref="AV27:AV28"/>
    <mergeCell ref="AQ564:AQ565"/>
    <mergeCell ref="AR564:AR565"/>
    <mergeCell ref="AS564:AS565"/>
    <mergeCell ref="AT564:AT565"/>
    <mergeCell ref="AU564:AU565"/>
    <mergeCell ref="AV564:AV565"/>
    <mergeCell ref="E27:E28"/>
    <mergeCell ref="F27:F28"/>
    <mergeCell ref="G27:G28"/>
    <mergeCell ref="H27:H28"/>
    <mergeCell ref="C27:C28"/>
    <mergeCell ref="D27:D28"/>
    <mergeCell ref="M27:M28"/>
    <mergeCell ref="N27:N28"/>
    <mergeCell ref="O27:O28"/>
    <mergeCell ref="P27:P28"/>
    <mergeCell ref="Q27:Q28"/>
    <mergeCell ref="R27:R28"/>
    <mergeCell ref="S27:S28"/>
    <mergeCell ref="T27:T28"/>
    <mergeCell ref="U27:U28"/>
    <mergeCell ref="V27:V28"/>
    <mergeCell ref="W27:W28"/>
    <mergeCell ref="AE27:AE28"/>
    <mergeCell ref="AJ27:AJ28"/>
    <mergeCell ref="AO27:AO28"/>
    <mergeCell ref="AP27:AP28"/>
    <mergeCell ref="AQ27:AQ28"/>
    <mergeCell ref="AV417:AV419"/>
    <mergeCell ref="C417:C419"/>
    <mergeCell ref="D417:D419"/>
    <mergeCell ref="E417:E419"/>
    <mergeCell ref="F417:F419"/>
    <mergeCell ref="G417:G419"/>
    <mergeCell ref="H417:H419"/>
    <mergeCell ref="I417:I419"/>
    <mergeCell ref="J417:J419"/>
    <mergeCell ref="K417:K419"/>
    <mergeCell ref="L417:L419"/>
    <mergeCell ref="M417:M419"/>
    <mergeCell ref="N417:N419"/>
    <mergeCell ref="O417:O419"/>
    <mergeCell ref="P417:P419"/>
    <mergeCell ref="Q417:Q419"/>
    <mergeCell ref="R417:R419"/>
    <mergeCell ref="S417:S419"/>
    <mergeCell ref="C420:C422"/>
    <mergeCell ref="C426:C428"/>
    <mergeCell ref="D426:D428"/>
    <mergeCell ref="E426:E428"/>
    <mergeCell ref="F426:F428"/>
    <mergeCell ref="G426:G428"/>
    <mergeCell ref="H426:H428"/>
    <mergeCell ref="I426:I428"/>
    <mergeCell ref="J426:J428"/>
    <mergeCell ref="K426:K428"/>
    <mergeCell ref="L426:L428"/>
    <mergeCell ref="M426:M428"/>
    <mergeCell ref="N426:N428"/>
    <mergeCell ref="O426:O428"/>
    <mergeCell ref="P426:P428"/>
    <mergeCell ref="Q426:Q428"/>
    <mergeCell ref="R426:R428"/>
    <mergeCell ref="M423:M425"/>
    <mergeCell ref="N423:N425"/>
    <mergeCell ref="O423:O425"/>
    <mergeCell ref="P423:P425"/>
    <mergeCell ref="Q423:Q425"/>
    <mergeCell ref="R423:R425"/>
    <mergeCell ref="O420:O422"/>
    <mergeCell ref="P420:P422"/>
    <mergeCell ref="Q420:Q422"/>
    <mergeCell ref="R420:R422"/>
    <mergeCell ref="S426:S428"/>
    <mergeCell ref="U426:U428"/>
    <mergeCell ref="V426:V428"/>
    <mergeCell ref="W426:W428"/>
    <mergeCell ref="C423:C425"/>
    <mergeCell ref="D423:D425"/>
    <mergeCell ref="E423:E425"/>
    <mergeCell ref="F423:F425"/>
    <mergeCell ref="G423:G425"/>
    <mergeCell ref="H423:H425"/>
    <mergeCell ref="I423:I425"/>
    <mergeCell ref="J423:J425"/>
    <mergeCell ref="K423:K425"/>
    <mergeCell ref="AE423:AE425"/>
    <mergeCell ref="AJ423:AJ425"/>
    <mergeCell ref="AO423:AO425"/>
    <mergeCell ref="AP423:AP425"/>
    <mergeCell ref="S423:S425"/>
    <mergeCell ref="AQ423:AQ425"/>
    <mergeCell ref="AR423:AR425"/>
    <mergeCell ref="AS423:AS425"/>
    <mergeCell ref="AT423:AT425"/>
    <mergeCell ref="AU423:AU425"/>
    <mergeCell ref="AV423:AV425"/>
    <mergeCell ref="AE426:AE428"/>
    <mergeCell ref="AJ426:AJ428"/>
    <mergeCell ref="AO426:AO428"/>
    <mergeCell ref="AP426:AP428"/>
    <mergeCell ref="AQ426:AQ428"/>
    <mergeCell ref="AR426:AR428"/>
    <mergeCell ref="C435:C436"/>
    <mergeCell ref="D435:D436"/>
    <mergeCell ref="E435:E436"/>
    <mergeCell ref="F435:F436"/>
    <mergeCell ref="G435:G436"/>
    <mergeCell ref="H435:H436"/>
    <mergeCell ref="M435:M436"/>
    <mergeCell ref="N435:N436"/>
    <mergeCell ref="O435:O436"/>
    <mergeCell ref="P435:P436"/>
    <mergeCell ref="Q435:Q436"/>
    <mergeCell ref="R435:R436"/>
    <mergeCell ref="S435:S436"/>
    <mergeCell ref="T435:T436"/>
    <mergeCell ref="U435:U436"/>
    <mergeCell ref="V435:V436"/>
    <mergeCell ref="W435:W436"/>
    <mergeCell ref="AE435:AE436"/>
    <mergeCell ref="AJ435:AJ436"/>
    <mergeCell ref="AO435:AO436"/>
    <mergeCell ref="AP435:AP436"/>
    <mergeCell ref="AQ435:AQ436"/>
    <mergeCell ref="AR435:AR436"/>
    <mergeCell ref="AS435:AS436"/>
    <mergeCell ref="AT435:AT436"/>
    <mergeCell ref="AU435:AU436"/>
    <mergeCell ref="AV435:AV436"/>
    <mergeCell ref="C437:C438"/>
    <mergeCell ref="D437:D438"/>
    <mergeCell ref="E437:E438"/>
    <mergeCell ref="F437:F438"/>
    <mergeCell ref="G437:G438"/>
    <mergeCell ref="H437:H438"/>
    <mergeCell ref="M437:M438"/>
    <mergeCell ref="N437:N438"/>
    <mergeCell ref="O437:O438"/>
    <mergeCell ref="P437:P438"/>
    <mergeCell ref="Q437:Q438"/>
    <mergeCell ref="R437:R438"/>
    <mergeCell ref="S437:S438"/>
    <mergeCell ref="T437:T438"/>
    <mergeCell ref="U437:U438"/>
    <mergeCell ref="V437:V438"/>
    <mergeCell ref="W437:W438"/>
    <mergeCell ref="AE437:AE438"/>
    <mergeCell ref="AJ437:AJ438"/>
    <mergeCell ref="AO437:AO438"/>
    <mergeCell ref="AP437:AP438"/>
    <mergeCell ref="AQ437:AQ438"/>
    <mergeCell ref="AR437:AR438"/>
    <mergeCell ref="AS437:AS438"/>
    <mergeCell ref="AT437:AT438"/>
    <mergeCell ref="AU437:AU438"/>
    <mergeCell ref="AV437:AV438"/>
    <mergeCell ref="C450:C452"/>
    <mergeCell ref="D450:D452"/>
    <mergeCell ref="E450:E452"/>
    <mergeCell ref="F450:F452"/>
    <mergeCell ref="G450:G452"/>
    <mergeCell ref="H450:H452"/>
    <mergeCell ref="I450:I452"/>
    <mergeCell ref="J450:J452"/>
    <mergeCell ref="K450:K452"/>
    <mergeCell ref="L450:L452"/>
    <mergeCell ref="M450:M452"/>
    <mergeCell ref="N450:N452"/>
    <mergeCell ref="O450:O452"/>
    <mergeCell ref="P450:P452"/>
    <mergeCell ref="Q450:Q452"/>
    <mergeCell ref="R450:R452"/>
    <mergeCell ref="S450:S452"/>
    <mergeCell ref="T450:T452"/>
    <mergeCell ref="U450:U452"/>
    <mergeCell ref="V450:V452"/>
    <mergeCell ref="W450:W452"/>
    <mergeCell ref="X450:X452"/>
    <mergeCell ref="Y450:Y452"/>
    <mergeCell ref="Z450:Z452"/>
    <mergeCell ref="AA450:AA452"/>
    <mergeCell ref="AB450:AB452"/>
    <mergeCell ref="C441:C442"/>
    <mergeCell ref="D441:D442"/>
    <mergeCell ref="E441:E442"/>
    <mergeCell ref="F441:F442"/>
    <mergeCell ref="C453:C455"/>
    <mergeCell ref="D453:D455"/>
    <mergeCell ref="E453:E455"/>
    <mergeCell ref="F453:F455"/>
    <mergeCell ref="G453:G455"/>
    <mergeCell ref="H453:H455"/>
    <mergeCell ref="I453:I455"/>
    <mergeCell ref="J453:J455"/>
    <mergeCell ref="K453:K455"/>
    <mergeCell ref="L453:L455"/>
    <mergeCell ref="M453:M455"/>
    <mergeCell ref="N453:N455"/>
    <mergeCell ref="O453:O455"/>
    <mergeCell ref="P453:P455"/>
    <mergeCell ref="Q453:Q455"/>
    <mergeCell ref="R453:R455"/>
    <mergeCell ref="S453:S455"/>
    <mergeCell ref="S456:S458"/>
    <mergeCell ref="T456:T458"/>
    <mergeCell ref="U456:U458"/>
    <mergeCell ref="V456:V458"/>
    <mergeCell ref="W456:W458"/>
    <mergeCell ref="AD450:AD452"/>
    <mergeCell ref="AE450:AE452"/>
    <mergeCell ref="AF450:AF452"/>
    <mergeCell ref="AJ450:AJ452"/>
    <mergeCell ref="AO450:AO452"/>
    <mergeCell ref="AP450:AP452"/>
    <mergeCell ref="AQ450:AQ452"/>
    <mergeCell ref="AR450:AR452"/>
    <mergeCell ref="AS450:AS452"/>
    <mergeCell ref="AT450:AT452"/>
    <mergeCell ref="AU450:AU452"/>
    <mergeCell ref="AV450:AV452"/>
    <mergeCell ref="T453:T455"/>
    <mergeCell ref="U453:U455"/>
    <mergeCell ref="V453:V455"/>
    <mergeCell ref="AC450:AC452"/>
    <mergeCell ref="U459:U460"/>
    <mergeCell ref="V459:V460"/>
    <mergeCell ref="W459:W460"/>
    <mergeCell ref="AE459:AE460"/>
    <mergeCell ref="AJ459:AJ460"/>
    <mergeCell ref="W453:W455"/>
    <mergeCell ref="AE453:AE455"/>
    <mergeCell ref="AJ453:AJ455"/>
    <mergeCell ref="AO453:AO455"/>
    <mergeCell ref="AP453:AP455"/>
    <mergeCell ref="AQ453:AQ455"/>
    <mergeCell ref="AR453:AR455"/>
    <mergeCell ref="AS453:AS455"/>
    <mergeCell ref="AT453:AT455"/>
    <mergeCell ref="AU453:AU455"/>
    <mergeCell ref="AV453:AV455"/>
    <mergeCell ref="C456:C458"/>
    <mergeCell ref="D456:D458"/>
    <mergeCell ref="E456:E458"/>
    <mergeCell ref="F456:F458"/>
    <mergeCell ref="G456:G458"/>
    <mergeCell ref="H456:H458"/>
    <mergeCell ref="I456:I458"/>
    <mergeCell ref="J456:J458"/>
    <mergeCell ref="K456:K458"/>
    <mergeCell ref="L456:L458"/>
    <mergeCell ref="M456:M458"/>
    <mergeCell ref="N456:N458"/>
    <mergeCell ref="O456:O458"/>
    <mergeCell ref="P456:P458"/>
    <mergeCell ref="Q456:Q458"/>
    <mergeCell ref="R456:R458"/>
    <mergeCell ref="AO459:AO460"/>
    <mergeCell ref="AP459:AP460"/>
    <mergeCell ref="AQ459:AQ460"/>
    <mergeCell ref="AU459:AU460"/>
    <mergeCell ref="AV459:AV460"/>
    <mergeCell ref="AE456:AE458"/>
    <mergeCell ref="AJ456:AJ458"/>
    <mergeCell ref="AO456:AO458"/>
    <mergeCell ref="AP456:AP458"/>
    <mergeCell ref="AQ456:AQ458"/>
    <mergeCell ref="AS456:AS458"/>
    <mergeCell ref="AT456:AT458"/>
    <mergeCell ref="AU456:AU458"/>
    <mergeCell ref="AV456:AV458"/>
    <mergeCell ref="C459:C460"/>
    <mergeCell ref="D459:D460"/>
    <mergeCell ref="E459:E460"/>
    <mergeCell ref="F459:F460"/>
    <mergeCell ref="G459:G460"/>
    <mergeCell ref="H459:H460"/>
    <mergeCell ref="I459:I460"/>
    <mergeCell ref="J459:J460"/>
    <mergeCell ref="K459:K460"/>
    <mergeCell ref="L459:L460"/>
    <mergeCell ref="M459:M460"/>
    <mergeCell ref="N459:N460"/>
    <mergeCell ref="O459:O460"/>
    <mergeCell ref="P459:P460"/>
    <mergeCell ref="Q459:Q460"/>
    <mergeCell ref="R459:R460"/>
    <mergeCell ref="S459:S460"/>
    <mergeCell ref="T459:T460"/>
    <mergeCell ref="C466:C468"/>
    <mergeCell ref="D466:D468"/>
    <mergeCell ref="E466:E468"/>
    <mergeCell ref="F466:F468"/>
    <mergeCell ref="G466:G468"/>
    <mergeCell ref="H466:H468"/>
    <mergeCell ref="I466:I468"/>
    <mergeCell ref="J466:J468"/>
    <mergeCell ref="K466:K468"/>
    <mergeCell ref="L466:L468"/>
    <mergeCell ref="M466:M468"/>
    <mergeCell ref="N466:N468"/>
    <mergeCell ref="O466:O468"/>
    <mergeCell ref="P466:P468"/>
    <mergeCell ref="Q466:Q468"/>
    <mergeCell ref="R466:R468"/>
    <mergeCell ref="S466:S468"/>
    <mergeCell ref="T466:T468"/>
    <mergeCell ref="U466:U468"/>
    <mergeCell ref="V466:V468"/>
    <mergeCell ref="W466:W468"/>
    <mergeCell ref="AE466:AE468"/>
    <mergeCell ref="AJ466:AJ468"/>
    <mergeCell ref="AO466:AO468"/>
    <mergeCell ref="AP466:AP468"/>
    <mergeCell ref="AQ466:AQ468"/>
    <mergeCell ref="AR466:AR468"/>
    <mergeCell ref="AS466:AS468"/>
    <mergeCell ref="AT466:AT468"/>
    <mergeCell ref="AU466:AU468"/>
    <mergeCell ref="AV466:AV468"/>
    <mergeCell ref="T469:T471"/>
    <mergeCell ref="C469:C471"/>
    <mergeCell ref="D469:D471"/>
    <mergeCell ref="E469:E471"/>
    <mergeCell ref="F469:F471"/>
    <mergeCell ref="G469:G471"/>
    <mergeCell ref="H469:H471"/>
    <mergeCell ref="I469:I471"/>
    <mergeCell ref="J469:J471"/>
    <mergeCell ref="K469:K471"/>
    <mergeCell ref="L469:L471"/>
    <mergeCell ref="M469:M471"/>
    <mergeCell ref="N469:N471"/>
    <mergeCell ref="O469:O471"/>
    <mergeCell ref="P469:P471"/>
    <mergeCell ref="Q469:Q471"/>
    <mergeCell ref="R469:R471"/>
    <mergeCell ref="S469:S471"/>
    <mergeCell ref="U469:U471"/>
    <mergeCell ref="V469:V471"/>
    <mergeCell ref="W469:W471"/>
    <mergeCell ref="AE469:AE471"/>
    <mergeCell ref="AJ469:AJ471"/>
    <mergeCell ref="AO469:AO471"/>
    <mergeCell ref="AP469:AP471"/>
    <mergeCell ref="AQ469:AQ471"/>
    <mergeCell ref="AR469:AR471"/>
    <mergeCell ref="AS469:AS471"/>
    <mergeCell ref="AT469:AT471"/>
    <mergeCell ref="AU469:AU471"/>
    <mergeCell ref="AV469:AV471"/>
    <mergeCell ref="C472:C474"/>
    <mergeCell ref="D472:D474"/>
    <mergeCell ref="E472:E474"/>
    <mergeCell ref="F472:F474"/>
    <mergeCell ref="G472:G474"/>
    <mergeCell ref="H472:H474"/>
    <mergeCell ref="I472:I474"/>
    <mergeCell ref="J472:J474"/>
    <mergeCell ref="K472:K474"/>
    <mergeCell ref="L472:L474"/>
    <mergeCell ref="M472:M474"/>
    <mergeCell ref="N472:N474"/>
    <mergeCell ref="O472:O474"/>
    <mergeCell ref="P472:P474"/>
    <mergeCell ref="Q472:Q474"/>
    <mergeCell ref="R472:R474"/>
    <mergeCell ref="S472:S474"/>
    <mergeCell ref="T472:T474"/>
    <mergeCell ref="U472:U474"/>
    <mergeCell ref="W472:W474"/>
    <mergeCell ref="AE472:AE474"/>
    <mergeCell ref="AJ472:AJ474"/>
    <mergeCell ref="AO472:AO474"/>
    <mergeCell ref="AP472:AP474"/>
    <mergeCell ref="AQ472:AQ474"/>
    <mergeCell ref="AR472:AR474"/>
    <mergeCell ref="AS472:AS474"/>
    <mergeCell ref="AT472:AT474"/>
    <mergeCell ref="AU472:AU474"/>
    <mergeCell ref="AV472:AV474"/>
    <mergeCell ref="AU481:AU482"/>
    <mergeCell ref="AV481:AV482"/>
    <mergeCell ref="C475:C477"/>
    <mergeCell ref="D475:D477"/>
    <mergeCell ref="E475:E477"/>
    <mergeCell ref="F475:F477"/>
    <mergeCell ref="G475:G477"/>
    <mergeCell ref="H475:H477"/>
    <mergeCell ref="I475:I477"/>
    <mergeCell ref="J475:J477"/>
    <mergeCell ref="K475:K477"/>
    <mergeCell ref="L475:L477"/>
    <mergeCell ref="M475:M477"/>
    <mergeCell ref="N475:N477"/>
    <mergeCell ref="O475:O477"/>
    <mergeCell ref="P475:P477"/>
    <mergeCell ref="Q475:Q477"/>
    <mergeCell ref="R475:R477"/>
    <mergeCell ref="S475:S477"/>
    <mergeCell ref="T475:T477"/>
    <mergeCell ref="U475:U477"/>
    <mergeCell ref="AS475:AS477"/>
    <mergeCell ref="AT475:AT477"/>
    <mergeCell ref="AU475:AU477"/>
    <mergeCell ref="AV475:AV477"/>
    <mergeCell ref="C485:C486"/>
    <mergeCell ref="D485:D486"/>
    <mergeCell ref="E485:E486"/>
    <mergeCell ref="F485:F486"/>
    <mergeCell ref="G485:G486"/>
    <mergeCell ref="H485:H486"/>
    <mergeCell ref="M485:M486"/>
    <mergeCell ref="N485:N486"/>
    <mergeCell ref="O485:O486"/>
    <mergeCell ref="P485:P486"/>
    <mergeCell ref="Q485:Q486"/>
    <mergeCell ref="R485:R486"/>
    <mergeCell ref="S485:S486"/>
    <mergeCell ref="T485:T486"/>
    <mergeCell ref="U485:U486"/>
    <mergeCell ref="V485:V486"/>
    <mergeCell ref="W485:W486"/>
    <mergeCell ref="AE485:AE486"/>
    <mergeCell ref="AJ485:AJ486"/>
    <mergeCell ref="AO485:AO486"/>
    <mergeCell ref="AP485:AP486"/>
    <mergeCell ref="V475:V477"/>
    <mergeCell ref="C481:C482"/>
    <mergeCell ref="D481:D482"/>
    <mergeCell ref="E481:E482"/>
    <mergeCell ref="F481:F482"/>
    <mergeCell ref="G481:G482"/>
    <mergeCell ref="H481:H482"/>
    <mergeCell ref="AS487:AS488"/>
    <mergeCell ref="AT487:AT488"/>
    <mergeCell ref="AU487:AU488"/>
    <mergeCell ref="AV487:AV488"/>
    <mergeCell ref="AQ485:AQ486"/>
    <mergeCell ref="AR485:AR486"/>
    <mergeCell ref="AS485:AS486"/>
    <mergeCell ref="AT485:AT486"/>
    <mergeCell ref="AU485:AU486"/>
    <mergeCell ref="AV485:AV486"/>
    <mergeCell ref="C487:C488"/>
    <mergeCell ref="D487:D488"/>
    <mergeCell ref="E487:E488"/>
    <mergeCell ref="F487:F488"/>
    <mergeCell ref="G487:G488"/>
    <mergeCell ref="H487:H488"/>
    <mergeCell ref="I487:I488"/>
    <mergeCell ref="J487:J488"/>
    <mergeCell ref="K487:K488"/>
    <mergeCell ref="L487:L488"/>
    <mergeCell ref="M487:M488"/>
    <mergeCell ref="N487:N488"/>
    <mergeCell ref="O487:O488"/>
    <mergeCell ref="P487:P488"/>
    <mergeCell ref="Q487:Q488"/>
    <mergeCell ref="R487:R488"/>
    <mergeCell ref="S487:S488"/>
    <mergeCell ref="T487:T488"/>
    <mergeCell ref="U487:U488"/>
    <mergeCell ref="V487:V488"/>
    <mergeCell ref="W487:W488"/>
    <mergeCell ref="AE487:AE488"/>
    <mergeCell ref="T517:T519"/>
    <mergeCell ref="U517:U519"/>
    <mergeCell ref="V517:V519"/>
    <mergeCell ref="W517:W519"/>
    <mergeCell ref="AE517:AE519"/>
    <mergeCell ref="AJ517:AJ519"/>
    <mergeCell ref="AO517:AO519"/>
    <mergeCell ref="AP517:AP519"/>
    <mergeCell ref="AQ517:AQ519"/>
    <mergeCell ref="C517:C519"/>
    <mergeCell ref="D517:D519"/>
    <mergeCell ref="E517:E519"/>
    <mergeCell ref="F517:F519"/>
    <mergeCell ref="G517:G519"/>
    <mergeCell ref="H517:H519"/>
    <mergeCell ref="I517:I519"/>
    <mergeCell ref="J517:J519"/>
    <mergeCell ref="K517:K519"/>
    <mergeCell ref="L517:L519"/>
    <mergeCell ref="M517:M519"/>
    <mergeCell ref="N517:N519"/>
    <mergeCell ref="O517:O519"/>
    <mergeCell ref="P517:P519"/>
    <mergeCell ref="Q517:Q519"/>
    <mergeCell ref="R517:R519"/>
    <mergeCell ref="S517:S519"/>
    <mergeCell ref="X517:X519"/>
    <mergeCell ref="T520:T522"/>
    <mergeCell ref="U520:U522"/>
    <mergeCell ref="V520:V522"/>
    <mergeCell ref="W520:W522"/>
    <mergeCell ref="AE520:AE522"/>
    <mergeCell ref="AJ520:AJ522"/>
    <mergeCell ref="AO520:AO522"/>
    <mergeCell ref="AP520:AP522"/>
    <mergeCell ref="AQ520:AQ522"/>
    <mergeCell ref="AR520:AR522"/>
    <mergeCell ref="AS520:AS522"/>
    <mergeCell ref="AT520:AT522"/>
    <mergeCell ref="AU520:AU522"/>
    <mergeCell ref="AV520:AV522"/>
    <mergeCell ref="C520:C522"/>
    <mergeCell ref="D520:D522"/>
    <mergeCell ref="E520:E522"/>
    <mergeCell ref="F520:F522"/>
    <mergeCell ref="G520:G522"/>
    <mergeCell ref="H520:H522"/>
    <mergeCell ref="I520:I522"/>
    <mergeCell ref="J520:J522"/>
    <mergeCell ref="K520:K522"/>
    <mergeCell ref="L520:L522"/>
    <mergeCell ref="M520:M522"/>
    <mergeCell ref="N520:N522"/>
    <mergeCell ref="O520:O522"/>
    <mergeCell ref="P520:P522"/>
    <mergeCell ref="Q520:Q522"/>
    <mergeCell ref="R520:R522"/>
    <mergeCell ref="S520:S522"/>
    <mergeCell ref="X520:X522"/>
    <mergeCell ref="AE523:AE525"/>
    <mergeCell ref="AJ523:AJ525"/>
    <mergeCell ref="AO523:AO525"/>
    <mergeCell ref="X523:X525"/>
    <mergeCell ref="AP523:AP525"/>
    <mergeCell ref="AQ523:AQ525"/>
    <mergeCell ref="AR523:AR525"/>
    <mergeCell ref="AS523:AS525"/>
    <mergeCell ref="AT523:AT525"/>
    <mergeCell ref="AU523:AU525"/>
    <mergeCell ref="AV523:AV525"/>
    <mergeCell ref="U523:U525"/>
    <mergeCell ref="V523:V525"/>
    <mergeCell ref="W523:W525"/>
    <mergeCell ref="C523:C525"/>
    <mergeCell ref="D523:D525"/>
    <mergeCell ref="E523:E525"/>
    <mergeCell ref="F523:F525"/>
    <mergeCell ref="G523:G525"/>
    <mergeCell ref="H523:H525"/>
    <mergeCell ref="I523:I525"/>
    <mergeCell ref="J523:J525"/>
    <mergeCell ref="K523:K525"/>
    <mergeCell ref="L523:L525"/>
    <mergeCell ref="M523:M525"/>
    <mergeCell ref="N523:N525"/>
    <mergeCell ref="O523:O525"/>
    <mergeCell ref="P523:P525"/>
    <mergeCell ref="Q523:Q525"/>
    <mergeCell ref="R523:R525"/>
    <mergeCell ref="S523:S525"/>
    <mergeCell ref="T523:T525"/>
    <mergeCell ref="T526:T528"/>
    <mergeCell ref="U526:U528"/>
    <mergeCell ref="V526:V528"/>
    <mergeCell ref="W526:W528"/>
    <mergeCell ref="AE526:AE528"/>
    <mergeCell ref="AJ526:AJ528"/>
    <mergeCell ref="AO526:AO528"/>
    <mergeCell ref="AP526:AP528"/>
    <mergeCell ref="AQ526:AQ528"/>
    <mergeCell ref="AS526:AS528"/>
    <mergeCell ref="AT526:AT528"/>
    <mergeCell ref="AU526:AU528"/>
    <mergeCell ref="AV526:AV528"/>
    <mergeCell ref="C526:C528"/>
    <mergeCell ref="D526:D528"/>
    <mergeCell ref="E526:E528"/>
    <mergeCell ref="F526:F528"/>
    <mergeCell ref="G526:G528"/>
    <mergeCell ref="H526:H528"/>
    <mergeCell ref="I526:I528"/>
    <mergeCell ref="J526:J528"/>
    <mergeCell ref="K526:K528"/>
    <mergeCell ref="L526:L528"/>
    <mergeCell ref="M526:M528"/>
    <mergeCell ref="N526:N528"/>
    <mergeCell ref="O526:O528"/>
    <mergeCell ref="P526:P528"/>
    <mergeCell ref="Q526:Q528"/>
    <mergeCell ref="R526:R528"/>
    <mergeCell ref="S526:S528"/>
    <mergeCell ref="X526:X528"/>
    <mergeCell ref="W529:W531"/>
    <mergeCell ref="C529:C531"/>
    <mergeCell ref="D529:D531"/>
    <mergeCell ref="E529:E531"/>
    <mergeCell ref="F529:F531"/>
    <mergeCell ref="G529:G531"/>
    <mergeCell ref="H529:H531"/>
    <mergeCell ref="I529:I531"/>
    <mergeCell ref="J529:J531"/>
    <mergeCell ref="K529:K531"/>
    <mergeCell ref="L529:L531"/>
    <mergeCell ref="M529:M531"/>
    <mergeCell ref="N529:N531"/>
    <mergeCell ref="O529:O531"/>
    <mergeCell ref="P529:P531"/>
    <mergeCell ref="Q529:Q531"/>
    <mergeCell ref="R529:R531"/>
    <mergeCell ref="S529:S531"/>
    <mergeCell ref="T529:T531"/>
    <mergeCell ref="U529:U531"/>
    <mergeCell ref="AJ529:AJ531"/>
    <mergeCell ref="AO529:AO531"/>
    <mergeCell ref="X529:X531"/>
    <mergeCell ref="AP529:AP531"/>
    <mergeCell ref="AQ529:AQ531"/>
    <mergeCell ref="AS529:AS531"/>
    <mergeCell ref="AT529:AT531"/>
    <mergeCell ref="AU529:AU531"/>
    <mergeCell ref="AV529:AV531"/>
    <mergeCell ref="C532:C534"/>
    <mergeCell ref="D532:D534"/>
    <mergeCell ref="E532:E534"/>
    <mergeCell ref="F532:F534"/>
    <mergeCell ref="G532:G534"/>
    <mergeCell ref="H532:H534"/>
    <mergeCell ref="I532:I534"/>
    <mergeCell ref="J532:J534"/>
    <mergeCell ref="K532:K534"/>
    <mergeCell ref="L532:L534"/>
    <mergeCell ref="M532:M534"/>
    <mergeCell ref="N532:N534"/>
    <mergeCell ref="O532:O534"/>
    <mergeCell ref="P532:P534"/>
    <mergeCell ref="Q532:Q534"/>
    <mergeCell ref="R532:R534"/>
    <mergeCell ref="S532:S534"/>
    <mergeCell ref="T532:T534"/>
    <mergeCell ref="U532:U534"/>
    <mergeCell ref="V532:V534"/>
    <mergeCell ref="W532:W534"/>
    <mergeCell ref="AE532:AE534"/>
    <mergeCell ref="V529:V531"/>
    <mergeCell ref="Q543:Q544"/>
    <mergeCell ref="R543:R544"/>
    <mergeCell ref="S543:S544"/>
    <mergeCell ref="T543:T544"/>
    <mergeCell ref="U543:U544"/>
    <mergeCell ref="V543:V544"/>
    <mergeCell ref="W543:W544"/>
    <mergeCell ref="I543:I544"/>
    <mergeCell ref="J543:J544"/>
    <mergeCell ref="K543:K544"/>
    <mergeCell ref="L543:L544"/>
    <mergeCell ref="S545:S546"/>
    <mergeCell ref="T545:T546"/>
    <mergeCell ref="U545:U546"/>
    <mergeCell ref="V545:V546"/>
    <mergeCell ref="W545:W546"/>
    <mergeCell ref="AE545:AE546"/>
    <mergeCell ref="AO545:AO546"/>
    <mergeCell ref="AP545:AP546"/>
    <mergeCell ref="AQ545:AQ546"/>
    <mergeCell ref="AR545:AR546"/>
    <mergeCell ref="AS545:AS546"/>
    <mergeCell ref="AJ532:AJ534"/>
    <mergeCell ref="AO532:AO534"/>
    <mergeCell ref="X532:X534"/>
    <mergeCell ref="AP532:AP534"/>
    <mergeCell ref="AQ532:AQ534"/>
    <mergeCell ref="AS532:AS534"/>
    <mergeCell ref="AE543:AE544"/>
    <mergeCell ref="AJ543:AJ544"/>
    <mergeCell ref="AO543:AO544"/>
    <mergeCell ref="AP543:AP544"/>
    <mergeCell ref="AQ543:AQ544"/>
    <mergeCell ref="AR543:AR544"/>
    <mergeCell ref="AP537:AP539"/>
    <mergeCell ref="AQ537:AQ539"/>
    <mergeCell ref="AR537:AR539"/>
    <mergeCell ref="AS537:AS539"/>
    <mergeCell ref="AO535:AO536"/>
    <mergeCell ref="AP535:AP536"/>
    <mergeCell ref="AQ535:AQ536"/>
    <mergeCell ref="AR535:AR536"/>
    <mergeCell ref="AR532:AR534"/>
    <mergeCell ref="T547:T548"/>
    <mergeCell ref="U547:U548"/>
    <mergeCell ref="V547:V548"/>
    <mergeCell ref="W547:W548"/>
    <mergeCell ref="AE547:AE548"/>
    <mergeCell ref="AJ547:AJ548"/>
    <mergeCell ref="AO547:AO548"/>
    <mergeCell ref="AP547:AP548"/>
    <mergeCell ref="AQ547:AQ548"/>
    <mergeCell ref="AR547:AR548"/>
    <mergeCell ref="AS547:AS548"/>
    <mergeCell ref="AT547:AT548"/>
    <mergeCell ref="AS543:AS544"/>
    <mergeCell ref="AT543:AT544"/>
    <mergeCell ref="AU543:AU544"/>
    <mergeCell ref="AV543:AV544"/>
    <mergeCell ref="C545:C546"/>
    <mergeCell ref="D545:D546"/>
    <mergeCell ref="E545:E546"/>
    <mergeCell ref="F545:F546"/>
    <mergeCell ref="G545:G546"/>
    <mergeCell ref="H545:H546"/>
    <mergeCell ref="I545:I546"/>
    <mergeCell ref="J545:J546"/>
    <mergeCell ref="K545:K546"/>
    <mergeCell ref="L545:L546"/>
    <mergeCell ref="M545:M546"/>
    <mergeCell ref="N545:N546"/>
    <mergeCell ref="O545:O546"/>
    <mergeCell ref="P545:P546"/>
    <mergeCell ref="Q545:Q546"/>
    <mergeCell ref="R545:R546"/>
    <mergeCell ref="C547:C548"/>
    <mergeCell ref="D547:D548"/>
    <mergeCell ref="E547:E548"/>
    <mergeCell ref="F547:F548"/>
    <mergeCell ref="G547:G548"/>
    <mergeCell ref="H547:H548"/>
    <mergeCell ref="I547:I548"/>
    <mergeCell ref="J547:J548"/>
    <mergeCell ref="K547:K548"/>
    <mergeCell ref="L547:L548"/>
    <mergeCell ref="M547:M548"/>
    <mergeCell ref="N547:N548"/>
    <mergeCell ref="O547:O548"/>
    <mergeCell ref="P547:P548"/>
    <mergeCell ref="Q547:Q548"/>
    <mergeCell ref="R547:R548"/>
    <mergeCell ref="S547:S548"/>
    <mergeCell ref="B557:B558"/>
    <mergeCell ref="B559:B561"/>
    <mergeCell ref="B562:B563"/>
    <mergeCell ref="B564:B565"/>
    <mergeCell ref="B549:AV556"/>
    <mergeCell ref="I557:I558"/>
    <mergeCell ref="J557:J558"/>
    <mergeCell ref="K557:K558"/>
    <mergeCell ref="L557:L558"/>
    <mergeCell ref="C557:C558"/>
    <mergeCell ref="D557:D558"/>
    <mergeCell ref="E557:E558"/>
    <mergeCell ref="F557:F558"/>
    <mergeCell ref="G557:G558"/>
    <mergeCell ref="H557:H558"/>
    <mergeCell ref="M557:M558"/>
    <mergeCell ref="N557:N558"/>
    <mergeCell ref="O557:O558"/>
    <mergeCell ref="P557:P558"/>
    <mergeCell ref="Q557:Q558"/>
    <mergeCell ref="R557:R558"/>
    <mergeCell ref="S557:S558"/>
    <mergeCell ref="T557:T558"/>
    <mergeCell ref="U557:U558"/>
    <mergeCell ref="V557:V558"/>
    <mergeCell ref="W557:W558"/>
    <mergeCell ref="X557:X558"/>
    <mergeCell ref="Y557:Y558"/>
    <mergeCell ref="AJ557:AJ558"/>
    <mergeCell ref="AQ557:AQ558"/>
    <mergeCell ref="AP559:AP561"/>
    <mergeCell ref="G562:G563"/>
    <mergeCell ref="AR529:AR531"/>
    <mergeCell ref="AR526:AR528"/>
    <mergeCell ref="AS426:AS428"/>
    <mergeCell ref="AT426:AT428"/>
    <mergeCell ref="AU426:AU428"/>
    <mergeCell ref="AV426:AV428"/>
    <mergeCell ref="AS420:AS422"/>
    <mergeCell ref="AT420:AT422"/>
    <mergeCell ref="AU420:AU422"/>
    <mergeCell ref="AV420:AV422"/>
    <mergeCell ref="AR409:AR410"/>
    <mergeCell ref="AQ404:AQ405"/>
    <mergeCell ref="AR404:AR405"/>
    <mergeCell ref="Z557:Z558"/>
    <mergeCell ref="AA557:AA558"/>
    <mergeCell ref="AB557:AB558"/>
    <mergeCell ref="AC557:AC558"/>
    <mergeCell ref="AD557:AD558"/>
    <mergeCell ref="AE557:AE558"/>
    <mergeCell ref="AF557:AF558"/>
    <mergeCell ref="AO557:AO558"/>
    <mergeCell ref="AP557:AP558"/>
    <mergeCell ref="AU547:AU548"/>
    <mergeCell ref="AV547:AV548"/>
    <mergeCell ref="AT545:AT546"/>
    <mergeCell ref="AU545:AU546"/>
    <mergeCell ref="AV545:AV546"/>
    <mergeCell ref="AT532:AT534"/>
    <mergeCell ref="AU532:AU534"/>
    <mergeCell ref="AV532:AV534"/>
    <mergeCell ref="AE529:AE531"/>
    <mergeCell ref="AJ545:AJ546"/>
    <mergeCell ref="AV333:AV335"/>
    <mergeCell ref="AV336:AV338"/>
    <mergeCell ref="AS273:AS275"/>
    <mergeCell ref="AT273:AT275"/>
    <mergeCell ref="AS268:AS271"/>
    <mergeCell ref="AT268:AT271"/>
    <mergeCell ref="AR268:AR269"/>
    <mergeCell ref="AV268:AV269"/>
    <mergeCell ref="AR158:AR160"/>
    <mergeCell ref="AS155:AS160"/>
    <mergeCell ref="AT155:AT160"/>
    <mergeCell ref="AS152:AS154"/>
    <mergeCell ref="AT152:AT154"/>
    <mergeCell ref="AU152:AU154"/>
    <mergeCell ref="AV152:AV154"/>
    <mergeCell ref="AR149:AR151"/>
    <mergeCell ref="AS149:AS151"/>
    <mergeCell ref="AT149:AT151"/>
    <mergeCell ref="AU149:AU151"/>
    <mergeCell ref="AV149:AV151"/>
    <mergeCell ref="AV282:AV283"/>
    <mergeCell ref="AR292:AR294"/>
    <mergeCell ref="AS292:AS294"/>
    <mergeCell ref="AT292:AT294"/>
    <mergeCell ref="AU292:AU294"/>
    <mergeCell ref="AV292:AV294"/>
    <mergeCell ref="AU214:AU216"/>
    <mergeCell ref="AU217:AU218"/>
    <mergeCell ref="AV217:AV218"/>
    <mergeCell ref="AR152:AR154"/>
    <mergeCell ref="AR191:AR193"/>
    <mergeCell ref="AV198:AV199"/>
    <mergeCell ref="AS145:AS148"/>
    <mergeCell ref="AT145:AT148"/>
    <mergeCell ref="AU145:AU148"/>
    <mergeCell ref="AV145:AV148"/>
    <mergeCell ref="AR117:AR119"/>
    <mergeCell ref="AS117:AS119"/>
    <mergeCell ref="AT117:AT119"/>
    <mergeCell ref="AU117:AU119"/>
    <mergeCell ref="AV117:AV119"/>
    <mergeCell ref="AS111:AS113"/>
    <mergeCell ref="AT111:AT113"/>
    <mergeCell ref="AU111:AU113"/>
    <mergeCell ref="AV111:AV113"/>
    <mergeCell ref="AR109:AR110"/>
    <mergeCell ref="AS108:AS110"/>
    <mergeCell ref="AT108:AT110"/>
    <mergeCell ref="AU108:AU110"/>
    <mergeCell ref="AV108:AV110"/>
    <mergeCell ref="AV134:AV135"/>
    <mergeCell ref="AV131:AV133"/>
    <mergeCell ref="AT136:AT137"/>
    <mergeCell ref="AU136:AU137"/>
    <mergeCell ref="AS120:AS121"/>
    <mergeCell ref="AT120:AT121"/>
    <mergeCell ref="AU120:AU121"/>
    <mergeCell ref="AV120:AV121"/>
    <mergeCell ref="AV123:AV124"/>
    <mergeCell ref="AR128:AR130"/>
    <mergeCell ref="AS128:AS130"/>
    <mergeCell ref="AT128:AT130"/>
    <mergeCell ref="AU128:AU130"/>
    <mergeCell ref="AV128:AV130"/>
    <mergeCell ref="I27:I28"/>
    <mergeCell ref="J27:J28"/>
    <mergeCell ref="K27:K28"/>
    <mergeCell ref="L27:L28"/>
    <mergeCell ref="I65:I67"/>
    <mergeCell ref="J65:J67"/>
    <mergeCell ref="K65:K67"/>
    <mergeCell ref="L65:L67"/>
    <mergeCell ref="I86:I87"/>
    <mergeCell ref="J86:J87"/>
    <mergeCell ref="K86:K87"/>
    <mergeCell ref="L86:L87"/>
    <mergeCell ref="I125:I126"/>
    <mergeCell ref="J125:J126"/>
    <mergeCell ref="K125:K126"/>
    <mergeCell ref="L125:L126"/>
    <mergeCell ref="I128:I130"/>
    <mergeCell ref="J128:J130"/>
    <mergeCell ref="K128:K130"/>
    <mergeCell ref="L128:L130"/>
    <mergeCell ref="I105:I107"/>
    <mergeCell ref="J105:J107"/>
    <mergeCell ref="K105:K107"/>
    <mergeCell ref="J52:J53"/>
    <mergeCell ref="K52:K53"/>
    <mergeCell ref="L52:L53"/>
    <mergeCell ref="I52:I53"/>
    <mergeCell ref="L38:L39"/>
    <mergeCell ref="J48:J49"/>
    <mergeCell ref="K48:K49"/>
    <mergeCell ref="J96:J98"/>
    <mergeCell ref="K96:K98"/>
    <mergeCell ref="G295:G298"/>
    <mergeCell ref="I140:I141"/>
    <mergeCell ref="J140:J141"/>
    <mergeCell ref="K140:K141"/>
    <mergeCell ref="L140:L141"/>
    <mergeCell ref="I198:I199"/>
    <mergeCell ref="J198:J199"/>
    <mergeCell ref="K198:K199"/>
    <mergeCell ref="L198:L199"/>
    <mergeCell ref="J202:J204"/>
    <mergeCell ref="K202:K204"/>
    <mergeCell ref="L202:L204"/>
    <mergeCell ref="K155:K160"/>
    <mergeCell ref="L155:L160"/>
    <mergeCell ref="K194:K196"/>
    <mergeCell ref="L194:L196"/>
    <mergeCell ref="I224:I225"/>
    <mergeCell ref="J224:J225"/>
    <mergeCell ref="K224:K225"/>
    <mergeCell ref="L224:L225"/>
    <mergeCell ref="G224:G225"/>
    <mergeCell ref="H224:H225"/>
    <mergeCell ref="K152:K154"/>
    <mergeCell ref="L152:L154"/>
    <mergeCell ref="G149:G151"/>
    <mergeCell ref="H149:H151"/>
    <mergeCell ref="I149:I151"/>
    <mergeCell ref="J149:J151"/>
    <mergeCell ref="K149:K151"/>
    <mergeCell ref="L149:L151"/>
    <mergeCell ref="L183:L186"/>
    <mergeCell ref="H191:H193"/>
    <mergeCell ref="I226:I227"/>
    <mergeCell ref="J226:J227"/>
    <mergeCell ref="K226:K227"/>
    <mergeCell ref="L226:L227"/>
    <mergeCell ref="I228:I229"/>
    <mergeCell ref="J228:J229"/>
    <mergeCell ref="K228:K229"/>
    <mergeCell ref="L228:L229"/>
    <mergeCell ref="I231:I233"/>
    <mergeCell ref="J231:J233"/>
    <mergeCell ref="K231:K233"/>
    <mergeCell ref="L231:L233"/>
    <mergeCell ref="I257:I260"/>
    <mergeCell ref="J257:J260"/>
    <mergeCell ref="K257:K260"/>
    <mergeCell ref="L257:L260"/>
    <mergeCell ref="L423:L425"/>
    <mergeCell ref="I351:I353"/>
    <mergeCell ref="J351:J353"/>
    <mergeCell ref="K351:K353"/>
    <mergeCell ref="L351:L353"/>
    <mergeCell ref="K540:K542"/>
    <mergeCell ref="L540:L542"/>
    <mergeCell ref="I437:I438"/>
    <mergeCell ref="J437:J438"/>
    <mergeCell ref="K437:K438"/>
    <mergeCell ref="L437:L438"/>
    <mergeCell ref="I439:I440"/>
    <mergeCell ref="J439:J440"/>
    <mergeCell ref="K439:K440"/>
    <mergeCell ref="L439:L440"/>
    <mergeCell ref="I441:I442"/>
    <mergeCell ref="J441:J442"/>
    <mergeCell ref="K441:K442"/>
    <mergeCell ref="L441:L442"/>
    <mergeCell ref="I443:I444"/>
    <mergeCell ref="J443:J444"/>
    <mergeCell ref="K443:K444"/>
    <mergeCell ref="L443:L444"/>
    <mergeCell ref="I445:I447"/>
    <mergeCell ref="J445:J447"/>
    <mergeCell ref="K445:K447"/>
    <mergeCell ref="L445:L447"/>
    <mergeCell ref="I535:I536"/>
    <mergeCell ref="J535:J536"/>
    <mergeCell ref="K535:K536"/>
    <mergeCell ref="L535:L536"/>
    <mergeCell ref="I540:I542"/>
    <mergeCell ref="J540:J542"/>
    <mergeCell ref="I462:I463"/>
    <mergeCell ref="J462:J463"/>
    <mergeCell ref="K462:K463"/>
    <mergeCell ref="L462:L463"/>
    <mergeCell ref="I481:I482"/>
    <mergeCell ref="J481:J482"/>
    <mergeCell ref="K481:K482"/>
    <mergeCell ref="L481:L482"/>
    <mergeCell ref="I485:I486"/>
    <mergeCell ref="J485:J486"/>
    <mergeCell ref="K485:K486"/>
    <mergeCell ref="L485:L486"/>
    <mergeCell ref="G312:G315"/>
    <mergeCell ref="H312:H315"/>
    <mergeCell ref="I312:I315"/>
    <mergeCell ref="J312:J315"/>
    <mergeCell ref="K312:K315"/>
    <mergeCell ref="L312:L315"/>
    <mergeCell ref="I404:I405"/>
    <mergeCell ref="J404:J405"/>
    <mergeCell ref="K404:K405"/>
    <mergeCell ref="L404:L405"/>
    <mergeCell ref="I406:I407"/>
    <mergeCell ref="J406:J407"/>
    <mergeCell ref="K406:K407"/>
    <mergeCell ref="L406:L407"/>
    <mergeCell ref="I435:I436"/>
    <mergeCell ref="J435:J436"/>
    <mergeCell ref="K435:K436"/>
    <mergeCell ref="L435:L436"/>
    <mergeCell ref="L360:L362"/>
    <mergeCell ref="H404:H405"/>
    <mergeCell ref="H351:H353"/>
    <mergeCell ref="G441:G442"/>
    <mergeCell ref="H441:H442"/>
    <mergeCell ref="S120:S121"/>
    <mergeCell ref="T120:T121"/>
    <mergeCell ref="U120:U121"/>
    <mergeCell ref="V120:V121"/>
    <mergeCell ref="W120:W121"/>
    <mergeCell ref="AO120:AO121"/>
    <mergeCell ref="AP120:AP121"/>
    <mergeCell ref="AQ120:AQ121"/>
    <mergeCell ref="AR120:AR121"/>
    <mergeCell ref="AE120:AE121"/>
    <mergeCell ref="AJ120:AJ121"/>
    <mergeCell ref="X499:X501"/>
    <mergeCell ref="Y499:Y501"/>
    <mergeCell ref="Z499:Z501"/>
    <mergeCell ref="AA499:AA501"/>
    <mergeCell ref="AB499:AB501"/>
    <mergeCell ref="AC499:AC501"/>
    <mergeCell ref="AD499:AD501"/>
    <mergeCell ref="AR145:AR148"/>
    <mergeCell ref="AR487:AR488"/>
    <mergeCell ref="AJ487:AJ488"/>
    <mergeCell ref="AO487:AO488"/>
    <mergeCell ref="AP487:AP488"/>
    <mergeCell ref="AQ487:AQ488"/>
    <mergeCell ref="W475:W477"/>
    <mergeCell ref="AE475:AE477"/>
    <mergeCell ref="AJ475:AJ477"/>
    <mergeCell ref="AO475:AO477"/>
    <mergeCell ref="AP475:AP477"/>
    <mergeCell ref="AQ475:AQ477"/>
    <mergeCell ref="AR475:AR477"/>
    <mergeCell ref="V472:V474"/>
    <mergeCell ref="C120:C121"/>
    <mergeCell ref="D120:D121"/>
    <mergeCell ref="E120:E121"/>
    <mergeCell ref="F120:F121"/>
    <mergeCell ref="G120:G121"/>
    <mergeCell ref="H120:H121"/>
    <mergeCell ref="I120:I121"/>
    <mergeCell ref="J120:J121"/>
    <mergeCell ref="K120:K121"/>
    <mergeCell ref="L120:L121"/>
    <mergeCell ref="M120:M121"/>
    <mergeCell ref="N120:N121"/>
    <mergeCell ref="O120:O121"/>
    <mergeCell ref="P120:P121"/>
    <mergeCell ref="Q120:Q121"/>
    <mergeCell ref="R120:R121"/>
    <mergeCell ref="M152:M154"/>
    <mergeCell ref="N152:N154"/>
    <mergeCell ref="O152:O154"/>
    <mergeCell ref="P152:P154"/>
    <mergeCell ref="Q152:Q154"/>
    <mergeCell ref="R152:R154"/>
    <mergeCell ref="C149:C151"/>
    <mergeCell ref="D149:D151"/>
    <mergeCell ref="E149:E151"/>
    <mergeCell ref="F149:F151"/>
    <mergeCell ref="M149:M151"/>
    <mergeCell ref="N149:N151"/>
    <mergeCell ref="O149:O151"/>
    <mergeCell ref="P149:P151"/>
    <mergeCell ref="Q149:Q151"/>
    <mergeCell ref="R149:R151"/>
  </mergeCells>
  <phoneticPr fontId="32" type="noConversion"/>
  <conditionalFormatting sqref="W9 W11 W13">
    <cfRule type="containsText" dxfId="1411" priority="1906" operator="containsText" text="Moderado">
      <formula>NOT(ISERROR(SEARCH("Moderado",W9)))</formula>
    </cfRule>
    <cfRule type="containsText" dxfId="1410" priority="1907" operator="containsText" text="Alto">
      <formula>NOT(ISERROR(SEARCH("Alto",W9)))</formula>
    </cfRule>
    <cfRule type="containsText" dxfId="1409" priority="1908" operator="containsText" text="Extremo">
      <formula>NOT(ISERROR(SEARCH("Extremo",W9)))</formula>
    </cfRule>
    <cfRule type="containsText" dxfId="1408" priority="1905" operator="containsText" text="Bajo">
      <formula>NOT(ISERROR(SEARCH("Bajo",W9)))</formula>
    </cfRule>
  </conditionalFormatting>
  <conditionalFormatting sqref="W16:W21">
    <cfRule type="containsText" dxfId="1407" priority="1841" operator="containsText" text="Bajo">
      <formula>NOT(ISERROR(SEARCH("Bajo",W16)))</formula>
    </cfRule>
    <cfRule type="containsText" dxfId="1406" priority="1842" operator="containsText" text="Moderado">
      <formula>NOT(ISERROR(SEARCH("Moderado",W16)))</formula>
    </cfRule>
    <cfRule type="containsText" dxfId="1405" priority="1843" operator="containsText" text="Alto">
      <formula>NOT(ISERROR(SEARCH("Alto",W16)))</formula>
    </cfRule>
    <cfRule type="containsText" dxfId="1404" priority="1844" operator="containsText" text="Extremo">
      <formula>NOT(ISERROR(SEARCH("Extremo",W16)))</formula>
    </cfRule>
  </conditionalFormatting>
  <conditionalFormatting sqref="W23:W24">
    <cfRule type="containsText" dxfId="1403" priority="1831" operator="containsText" text="Alto">
      <formula>NOT(ISERROR(SEARCH("Alto",W23)))</formula>
    </cfRule>
    <cfRule type="containsText" dxfId="1402" priority="1830" operator="containsText" text="Moderado">
      <formula>NOT(ISERROR(SEARCH("Moderado",W23)))</formula>
    </cfRule>
    <cfRule type="containsText" dxfId="1401" priority="1829" operator="containsText" text="Bajo">
      <formula>NOT(ISERROR(SEARCH("Bajo",W23)))</formula>
    </cfRule>
    <cfRule type="containsText" dxfId="1400" priority="1832" operator="containsText" text="Extremo">
      <formula>NOT(ISERROR(SEARCH("Extremo",W23)))</formula>
    </cfRule>
  </conditionalFormatting>
  <conditionalFormatting sqref="W27">
    <cfRule type="containsText" dxfId="1399" priority="509" operator="containsText" text="Bajo">
      <formula>NOT(ISERROR(SEARCH("Bajo",W27)))</formula>
    </cfRule>
    <cfRule type="containsText" dxfId="1398" priority="510" operator="containsText" text="Moderado">
      <formula>NOT(ISERROR(SEARCH("Moderado",W27)))</formula>
    </cfRule>
    <cfRule type="containsText" dxfId="1397" priority="511" operator="containsText" text="Alto">
      <formula>NOT(ISERROR(SEARCH("Alto",W27)))</formula>
    </cfRule>
    <cfRule type="containsText" dxfId="1396" priority="512" operator="containsText" text="Extremo">
      <formula>NOT(ISERROR(SEARCH("Extremo",W27)))</formula>
    </cfRule>
  </conditionalFormatting>
  <conditionalFormatting sqref="W29">
    <cfRule type="containsText" dxfId="1395" priority="1816" operator="containsText" text="Extremo">
      <formula>NOT(ISERROR(SEARCH("Extremo",W29)))</formula>
    </cfRule>
    <cfRule type="containsText" dxfId="1394" priority="1815" operator="containsText" text="Alto">
      <formula>NOT(ISERROR(SEARCH("Alto",W29)))</formula>
    </cfRule>
    <cfRule type="containsText" dxfId="1393" priority="1814" operator="containsText" text="Moderado">
      <formula>NOT(ISERROR(SEARCH("Moderado",W29)))</formula>
    </cfRule>
    <cfRule type="containsText" dxfId="1392" priority="1813" operator="containsText" text="Bajo">
      <formula>NOT(ISERROR(SEARCH("Bajo",W29)))</formula>
    </cfRule>
  </conditionalFormatting>
  <conditionalFormatting sqref="W32">
    <cfRule type="containsText" dxfId="1391" priority="1808" operator="containsText" text="Extremo">
      <formula>NOT(ISERROR(SEARCH("Extremo",W32)))</formula>
    </cfRule>
    <cfRule type="containsText" dxfId="1390" priority="1807" operator="containsText" text="Alto">
      <formula>NOT(ISERROR(SEARCH("Alto",W32)))</formula>
    </cfRule>
    <cfRule type="containsText" dxfId="1389" priority="1806" operator="containsText" text="Moderado">
      <formula>NOT(ISERROR(SEARCH("Moderado",W32)))</formula>
    </cfRule>
    <cfRule type="containsText" dxfId="1388" priority="1805" operator="containsText" text="Bajo">
      <formula>NOT(ISERROR(SEARCH("Bajo",W32)))</formula>
    </cfRule>
  </conditionalFormatting>
  <conditionalFormatting sqref="W35:W36 W38">
    <cfRule type="containsText" dxfId="1387" priority="1797" operator="containsText" text="Bajo">
      <formula>NOT(ISERROR(SEARCH("Bajo",W35)))</formula>
    </cfRule>
    <cfRule type="containsText" dxfId="1386" priority="1800" operator="containsText" text="Extremo">
      <formula>NOT(ISERROR(SEARCH("Extremo",W35)))</formula>
    </cfRule>
    <cfRule type="containsText" dxfId="1385" priority="1798" operator="containsText" text="Moderado">
      <formula>NOT(ISERROR(SEARCH("Moderado",W35)))</formula>
    </cfRule>
    <cfRule type="containsText" dxfId="1384" priority="1799" operator="containsText" text="Alto">
      <formula>NOT(ISERROR(SEARCH("Alto",W35)))</formula>
    </cfRule>
  </conditionalFormatting>
  <conditionalFormatting sqref="W40">
    <cfRule type="containsText" dxfId="1383" priority="1764" operator="containsText" text="Extremo">
      <formula>NOT(ISERROR(SEARCH("Extremo",W40)))</formula>
    </cfRule>
    <cfRule type="containsText" dxfId="1382" priority="1763" operator="containsText" text="Alto">
      <formula>NOT(ISERROR(SEARCH("Alto",W40)))</formula>
    </cfRule>
    <cfRule type="containsText" dxfId="1381" priority="1761" operator="containsText" text="Bajo">
      <formula>NOT(ISERROR(SEARCH("Bajo",W40)))</formula>
    </cfRule>
    <cfRule type="containsText" dxfId="1380" priority="1762" operator="containsText" text="Moderado">
      <formula>NOT(ISERROR(SEARCH("Moderado",W40)))</formula>
    </cfRule>
  </conditionalFormatting>
  <conditionalFormatting sqref="W42:W45">
    <cfRule type="containsText" dxfId="1379" priority="1719" operator="containsText" text="Alto">
      <formula>NOT(ISERROR(SEARCH("Alto",W42)))</formula>
    </cfRule>
    <cfRule type="containsText" dxfId="1378" priority="1718" operator="containsText" text="Moderado">
      <formula>NOT(ISERROR(SEARCH("Moderado",W42)))</formula>
    </cfRule>
    <cfRule type="containsText" dxfId="1377" priority="1717" operator="containsText" text="Bajo">
      <formula>NOT(ISERROR(SEARCH("Bajo",W42)))</formula>
    </cfRule>
    <cfRule type="containsText" dxfId="1376" priority="1720" operator="containsText" text="Extremo">
      <formula>NOT(ISERROR(SEARCH("Extremo",W42)))</formula>
    </cfRule>
  </conditionalFormatting>
  <conditionalFormatting sqref="W48">
    <cfRule type="containsText" dxfId="1375" priority="1696" operator="containsText" text="Extremo">
      <formula>NOT(ISERROR(SEARCH("Extremo",W48)))</formula>
    </cfRule>
    <cfRule type="containsText" dxfId="1374" priority="1694" operator="containsText" text="Moderado">
      <formula>NOT(ISERROR(SEARCH("Moderado",W48)))</formula>
    </cfRule>
    <cfRule type="containsText" dxfId="1373" priority="1693" operator="containsText" text="Bajo">
      <formula>NOT(ISERROR(SEARCH("Bajo",W48)))</formula>
    </cfRule>
    <cfRule type="containsText" dxfId="1372" priority="1695" operator="containsText" text="Alto">
      <formula>NOT(ISERROR(SEARCH("Alto",W48)))</formula>
    </cfRule>
  </conditionalFormatting>
  <conditionalFormatting sqref="W50">
    <cfRule type="containsText" dxfId="1371" priority="1547" operator="containsText" text="Alto">
      <formula>NOT(ISERROR(SEARCH("Alto",W50)))</formula>
    </cfRule>
    <cfRule type="containsText" dxfId="1370" priority="1548" operator="containsText" text="Extremo">
      <formula>NOT(ISERROR(SEARCH("Extremo",W50)))</formula>
    </cfRule>
    <cfRule type="containsText" dxfId="1369" priority="1546" operator="containsText" text="Moderado">
      <formula>NOT(ISERROR(SEARCH("Moderado",W50)))</formula>
    </cfRule>
    <cfRule type="containsText" dxfId="1368" priority="1545" operator="containsText" text="Bajo">
      <formula>NOT(ISERROR(SEARCH("Bajo",W50)))</formula>
    </cfRule>
  </conditionalFormatting>
  <conditionalFormatting sqref="W52">
    <cfRule type="containsText" dxfId="1367" priority="1538" operator="containsText" text="Moderado">
      <formula>NOT(ISERROR(SEARCH("Moderado",W52)))</formula>
    </cfRule>
    <cfRule type="containsText" dxfId="1366" priority="1539" operator="containsText" text="Alto">
      <formula>NOT(ISERROR(SEARCH("Alto",W52)))</formula>
    </cfRule>
    <cfRule type="containsText" dxfId="1365" priority="1540" operator="containsText" text="Extremo">
      <formula>NOT(ISERROR(SEARCH("Extremo",W52)))</formula>
    </cfRule>
    <cfRule type="containsText" dxfId="1364" priority="1537" operator="containsText" text="Bajo">
      <formula>NOT(ISERROR(SEARCH("Bajo",W52)))</formula>
    </cfRule>
  </conditionalFormatting>
  <conditionalFormatting sqref="W54">
    <cfRule type="containsText" dxfId="1363" priority="1497" operator="containsText" text="Bajo">
      <formula>NOT(ISERROR(SEARCH("Bajo",W54)))</formula>
    </cfRule>
    <cfRule type="containsText" dxfId="1362" priority="1498" operator="containsText" text="Moderado">
      <formula>NOT(ISERROR(SEARCH("Moderado",W54)))</formula>
    </cfRule>
    <cfRule type="containsText" dxfId="1361" priority="1499" operator="containsText" text="Alto">
      <formula>NOT(ISERROR(SEARCH("Alto",W54)))</formula>
    </cfRule>
    <cfRule type="containsText" dxfId="1360" priority="1500" operator="containsText" text="Extremo">
      <formula>NOT(ISERROR(SEARCH("Extremo",W54)))</formula>
    </cfRule>
  </conditionalFormatting>
  <conditionalFormatting sqref="W57:W58">
    <cfRule type="containsText" dxfId="1359" priority="1490" operator="containsText" text="Moderado">
      <formula>NOT(ISERROR(SEARCH("Moderado",W57)))</formula>
    </cfRule>
    <cfRule type="containsText" dxfId="1358" priority="1492" operator="containsText" text="Extremo">
      <formula>NOT(ISERROR(SEARCH("Extremo",W57)))</formula>
    </cfRule>
    <cfRule type="containsText" dxfId="1357" priority="1491" operator="containsText" text="Alto">
      <formula>NOT(ISERROR(SEARCH("Alto",W57)))</formula>
    </cfRule>
    <cfRule type="containsText" dxfId="1356" priority="1489" operator="containsText" text="Bajo">
      <formula>NOT(ISERROR(SEARCH("Bajo",W57)))</formula>
    </cfRule>
  </conditionalFormatting>
  <conditionalFormatting sqref="W60">
    <cfRule type="containsText" dxfId="1355" priority="1477" operator="containsText" text="Bajo">
      <formula>NOT(ISERROR(SEARCH("Bajo",W60)))</formula>
    </cfRule>
    <cfRule type="containsText" dxfId="1354" priority="1478" operator="containsText" text="Moderado">
      <formula>NOT(ISERROR(SEARCH("Moderado",W60)))</formula>
    </cfRule>
    <cfRule type="containsText" dxfId="1353" priority="1479" operator="containsText" text="Alto">
      <formula>NOT(ISERROR(SEARCH("Alto",W60)))</formula>
    </cfRule>
    <cfRule type="containsText" dxfId="1352" priority="1480" operator="containsText" text="Extremo">
      <formula>NOT(ISERROR(SEARCH("Extremo",W60)))</formula>
    </cfRule>
  </conditionalFormatting>
  <conditionalFormatting sqref="W62">
    <cfRule type="containsText" dxfId="1351" priority="1465" operator="containsText" text="Bajo">
      <formula>NOT(ISERROR(SEARCH("Bajo",W62)))</formula>
    </cfRule>
    <cfRule type="containsText" dxfId="1350" priority="1466" operator="containsText" text="Moderado">
      <formula>NOT(ISERROR(SEARCH("Moderado",W62)))</formula>
    </cfRule>
    <cfRule type="containsText" dxfId="1349" priority="1467" operator="containsText" text="Alto">
      <formula>NOT(ISERROR(SEARCH("Alto",W62)))</formula>
    </cfRule>
    <cfRule type="containsText" dxfId="1348" priority="1468" operator="containsText" text="Extremo">
      <formula>NOT(ISERROR(SEARCH("Extremo",W62)))</formula>
    </cfRule>
  </conditionalFormatting>
  <conditionalFormatting sqref="W65">
    <cfRule type="containsText" dxfId="1347" priority="1460" operator="containsText" text="Extremo">
      <formula>NOT(ISERROR(SEARCH("Extremo",W65)))</formula>
    </cfRule>
    <cfRule type="containsText" dxfId="1346" priority="1458" operator="containsText" text="Moderado">
      <formula>NOT(ISERROR(SEARCH("Moderado",W65)))</formula>
    </cfRule>
    <cfRule type="containsText" dxfId="1345" priority="1459" operator="containsText" text="Alto">
      <formula>NOT(ISERROR(SEARCH("Alto",W65)))</formula>
    </cfRule>
    <cfRule type="containsText" dxfId="1344" priority="1457" operator="containsText" text="Bajo">
      <formula>NOT(ISERROR(SEARCH("Bajo",W65)))</formula>
    </cfRule>
  </conditionalFormatting>
  <conditionalFormatting sqref="W68">
    <cfRule type="containsText" dxfId="1343" priority="1685" operator="containsText" text="Bajo">
      <formula>NOT(ISERROR(SEARCH("Bajo",W68)))</formula>
    </cfRule>
    <cfRule type="containsText" dxfId="1342" priority="1686" operator="containsText" text="Moderado">
      <formula>NOT(ISERROR(SEARCH("Moderado",W68)))</formula>
    </cfRule>
    <cfRule type="containsText" dxfId="1341" priority="1687" operator="containsText" text="Alto">
      <formula>NOT(ISERROR(SEARCH("Alto",W68)))</formula>
    </cfRule>
    <cfRule type="containsText" dxfId="1340" priority="1688" operator="containsText" text="Extremo">
      <formula>NOT(ISERROR(SEARCH("Extremo",W68)))</formula>
    </cfRule>
  </conditionalFormatting>
  <conditionalFormatting sqref="W72">
    <cfRule type="containsText" dxfId="1339" priority="1680" operator="containsText" text="Extremo">
      <formula>NOT(ISERROR(SEARCH("Extremo",W72)))</formula>
    </cfRule>
    <cfRule type="containsText" dxfId="1338" priority="1679" operator="containsText" text="Alto">
      <formula>NOT(ISERROR(SEARCH("Alto",W72)))</formula>
    </cfRule>
    <cfRule type="containsText" dxfId="1337" priority="1678" operator="containsText" text="Moderado">
      <formula>NOT(ISERROR(SEARCH("Moderado",W72)))</formula>
    </cfRule>
    <cfRule type="containsText" dxfId="1336" priority="1677" operator="containsText" text="Bajo">
      <formula>NOT(ISERROR(SEARCH("Bajo",W72)))</formula>
    </cfRule>
  </conditionalFormatting>
  <conditionalFormatting sqref="W76">
    <cfRule type="containsText" dxfId="1335" priority="1672" operator="containsText" text="Extremo">
      <formula>NOT(ISERROR(SEARCH("Extremo",W76)))</formula>
    </cfRule>
    <cfRule type="containsText" dxfId="1334" priority="1671" operator="containsText" text="Alto">
      <formula>NOT(ISERROR(SEARCH("Alto",W76)))</formula>
    </cfRule>
    <cfRule type="containsText" dxfId="1333" priority="1670" operator="containsText" text="Moderado">
      <formula>NOT(ISERROR(SEARCH("Moderado",W76)))</formula>
    </cfRule>
    <cfRule type="containsText" dxfId="1332" priority="1669" operator="containsText" text="Bajo">
      <formula>NOT(ISERROR(SEARCH("Bajo",W76)))</formula>
    </cfRule>
  </conditionalFormatting>
  <conditionalFormatting sqref="W78">
    <cfRule type="containsText" dxfId="1331" priority="1449" operator="containsText" text="Bajo">
      <formula>NOT(ISERROR(SEARCH("Bajo",W78)))</formula>
    </cfRule>
    <cfRule type="containsText" dxfId="1330" priority="1450" operator="containsText" text="Moderado">
      <formula>NOT(ISERROR(SEARCH("Moderado",W78)))</formula>
    </cfRule>
    <cfRule type="containsText" dxfId="1329" priority="1451" operator="containsText" text="Alto">
      <formula>NOT(ISERROR(SEARCH("Alto",W78)))</formula>
    </cfRule>
    <cfRule type="containsText" dxfId="1328" priority="1452" operator="containsText" text="Extremo">
      <formula>NOT(ISERROR(SEARCH("Extremo",W78)))</formula>
    </cfRule>
  </conditionalFormatting>
  <conditionalFormatting sqref="W80">
    <cfRule type="containsText" dxfId="1327" priority="1442" operator="containsText" text="Moderado">
      <formula>NOT(ISERROR(SEARCH("Moderado",W80)))</formula>
    </cfRule>
    <cfRule type="containsText" dxfId="1326" priority="1443" operator="containsText" text="Alto">
      <formula>NOT(ISERROR(SEARCH("Alto",W80)))</formula>
    </cfRule>
    <cfRule type="containsText" dxfId="1325" priority="1444" operator="containsText" text="Extremo">
      <formula>NOT(ISERROR(SEARCH("Extremo",W80)))</formula>
    </cfRule>
    <cfRule type="containsText" dxfId="1324" priority="1441" operator="containsText" text="Bajo">
      <formula>NOT(ISERROR(SEARCH("Bajo",W80)))</formula>
    </cfRule>
  </conditionalFormatting>
  <conditionalFormatting sqref="W82 W84">
    <cfRule type="containsText" dxfId="1323" priority="1434" operator="containsText" text="Moderado">
      <formula>NOT(ISERROR(SEARCH("Moderado",W82)))</formula>
    </cfRule>
    <cfRule type="containsText" dxfId="1322" priority="1433" operator="containsText" text="Bajo">
      <formula>NOT(ISERROR(SEARCH("Bajo",W82)))</formula>
    </cfRule>
    <cfRule type="containsText" dxfId="1321" priority="1435" operator="containsText" text="Alto">
      <formula>NOT(ISERROR(SEARCH("Alto",W82)))</formula>
    </cfRule>
    <cfRule type="containsText" dxfId="1320" priority="1436" operator="containsText" text="Extremo">
      <formula>NOT(ISERROR(SEARCH("Extremo",W82)))</formula>
    </cfRule>
  </conditionalFormatting>
  <conditionalFormatting sqref="W86">
    <cfRule type="containsText" dxfId="1319" priority="1425" operator="containsText" text="Bajo">
      <formula>NOT(ISERROR(SEARCH("Bajo",W86)))</formula>
    </cfRule>
    <cfRule type="containsText" dxfId="1318" priority="1428" operator="containsText" text="Extremo">
      <formula>NOT(ISERROR(SEARCH("Extremo",W86)))</formula>
    </cfRule>
    <cfRule type="containsText" dxfId="1317" priority="1427" operator="containsText" text="Alto">
      <formula>NOT(ISERROR(SEARCH("Alto",W86)))</formula>
    </cfRule>
    <cfRule type="containsText" dxfId="1316" priority="1426" operator="containsText" text="Moderado">
      <formula>NOT(ISERROR(SEARCH("Moderado",W86)))</formula>
    </cfRule>
  </conditionalFormatting>
  <conditionalFormatting sqref="W88">
    <cfRule type="containsText" dxfId="1315" priority="1662" operator="containsText" text="Moderado">
      <formula>NOT(ISERROR(SEARCH("Moderado",W88)))</formula>
    </cfRule>
    <cfRule type="containsText" dxfId="1314" priority="1663" operator="containsText" text="Alto">
      <formula>NOT(ISERROR(SEARCH("Alto",W88)))</formula>
    </cfRule>
    <cfRule type="containsText" dxfId="1313" priority="1664" operator="containsText" text="Extremo">
      <formula>NOT(ISERROR(SEARCH("Extremo",W88)))</formula>
    </cfRule>
    <cfRule type="containsText" dxfId="1312" priority="1661" operator="containsText" text="Bajo">
      <formula>NOT(ISERROR(SEARCH("Bajo",W88)))</formula>
    </cfRule>
  </conditionalFormatting>
  <conditionalFormatting sqref="W91">
    <cfRule type="containsText" dxfId="1311" priority="1655" operator="containsText" text="Alto">
      <formula>NOT(ISERROR(SEARCH("Alto",W91)))</formula>
    </cfRule>
    <cfRule type="containsText" dxfId="1310" priority="1656" operator="containsText" text="Extremo">
      <formula>NOT(ISERROR(SEARCH("Extremo",W91)))</formula>
    </cfRule>
    <cfRule type="containsText" dxfId="1309" priority="1654" operator="containsText" text="Moderado">
      <formula>NOT(ISERROR(SEARCH("Moderado",W91)))</formula>
    </cfRule>
    <cfRule type="containsText" dxfId="1308" priority="1653" operator="containsText" text="Bajo">
      <formula>NOT(ISERROR(SEARCH("Bajo",W91)))</formula>
    </cfRule>
  </conditionalFormatting>
  <conditionalFormatting sqref="W94">
    <cfRule type="containsText" dxfId="1307" priority="1647" operator="containsText" text="Alto">
      <formula>NOT(ISERROR(SEARCH("Alto",W94)))</formula>
    </cfRule>
    <cfRule type="containsText" dxfId="1306" priority="1648" operator="containsText" text="Extremo">
      <formula>NOT(ISERROR(SEARCH("Extremo",W94)))</formula>
    </cfRule>
    <cfRule type="containsText" dxfId="1305" priority="1646" operator="containsText" text="Moderado">
      <formula>NOT(ISERROR(SEARCH("Moderado",W94)))</formula>
    </cfRule>
    <cfRule type="containsText" dxfId="1304" priority="1645" operator="containsText" text="Bajo">
      <formula>NOT(ISERROR(SEARCH("Bajo",W94)))</formula>
    </cfRule>
  </conditionalFormatting>
  <conditionalFormatting sqref="W96">
    <cfRule type="containsText" dxfId="1303" priority="1640" operator="containsText" text="Extremo">
      <formula>NOT(ISERROR(SEARCH("Extremo",W96)))</formula>
    </cfRule>
    <cfRule type="containsText" dxfId="1302" priority="1639" operator="containsText" text="Alto">
      <formula>NOT(ISERROR(SEARCH("Alto",W96)))</formula>
    </cfRule>
    <cfRule type="containsText" dxfId="1301" priority="1638" operator="containsText" text="Moderado">
      <formula>NOT(ISERROR(SEARCH("Moderado",W96)))</formula>
    </cfRule>
    <cfRule type="containsText" dxfId="1300" priority="1637" operator="containsText" text="Bajo">
      <formula>NOT(ISERROR(SEARCH("Bajo",W96)))</formula>
    </cfRule>
  </conditionalFormatting>
  <conditionalFormatting sqref="W99">
    <cfRule type="containsText" dxfId="1299" priority="1629" operator="containsText" text="Bajo">
      <formula>NOT(ISERROR(SEARCH("Bajo",W99)))</formula>
    </cfRule>
    <cfRule type="containsText" dxfId="1298" priority="1631" operator="containsText" text="Alto">
      <formula>NOT(ISERROR(SEARCH("Alto",W99)))</formula>
    </cfRule>
    <cfRule type="containsText" dxfId="1297" priority="1630" operator="containsText" text="Moderado">
      <formula>NOT(ISERROR(SEARCH("Moderado",W99)))</formula>
    </cfRule>
    <cfRule type="containsText" dxfId="1296" priority="1632" operator="containsText" text="Extremo">
      <formula>NOT(ISERROR(SEARCH("Extremo",W99)))</formula>
    </cfRule>
  </conditionalFormatting>
  <conditionalFormatting sqref="W101">
    <cfRule type="containsText" dxfId="1295" priority="1621" operator="containsText" text="Bajo">
      <formula>NOT(ISERROR(SEARCH("Bajo",W101)))</formula>
    </cfRule>
    <cfRule type="containsText" dxfId="1294" priority="1622" operator="containsText" text="Moderado">
      <formula>NOT(ISERROR(SEARCH("Moderado",W101)))</formula>
    </cfRule>
    <cfRule type="containsText" dxfId="1293" priority="1623" operator="containsText" text="Alto">
      <formula>NOT(ISERROR(SEARCH("Alto",W101)))</formula>
    </cfRule>
    <cfRule type="containsText" dxfId="1292" priority="1624" operator="containsText" text="Extremo">
      <formula>NOT(ISERROR(SEARCH("Extremo",W101)))</formula>
    </cfRule>
  </conditionalFormatting>
  <conditionalFormatting sqref="W103">
    <cfRule type="containsText" dxfId="1291" priority="1613" operator="containsText" text="Bajo">
      <formula>NOT(ISERROR(SEARCH("Bajo",W103)))</formula>
    </cfRule>
    <cfRule type="containsText" dxfId="1290" priority="1614" operator="containsText" text="Moderado">
      <formula>NOT(ISERROR(SEARCH("Moderado",W103)))</formula>
    </cfRule>
    <cfRule type="containsText" dxfId="1289" priority="1616" operator="containsText" text="Extremo">
      <formula>NOT(ISERROR(SEARCH("Extremo",W103)))</formula>
    </cfRule>
    <cfRule type="containsText" dxfId="1288" priority="1615" operator="containsText" text="Alto">
      <formula>NOT(ISERROR(SEARCH("Alto",W103)))</formula>
    </cfRule>
  </conditionalFormatting>
  <conditionalFormatting sqref="W105">
    <cfRule type="containsText" dxfId="1287" priority="1605" operator="containsText" text="Bajo">
      <formula>NOT(ISERROR(SEARCH("Bajo",W105)))</formula>
    </cfRule>
    <cfRule type="containsText" dxfId="1286" priority="1606" operator="containsText" text="Moderado">
      <formula>NOT(ISERROR(SEARCH("Moderado",W105)))</formula>
    </cfRule>
    <cfRule type="containsText" dxfId="1285" priority="1607" operator="containsText" text="Alto">
      <formula>NOT(ISERROR(SEARCH("Alto",W105)))</formula>
    </cfRule>
    <cfRule type="containsText" dxfId="1284" priority="1608" operator="containsText" text="Extremo">
      <formula>NOT(ISERROR(SEARCH("Extremo",W105)))</formula>
    </cfRule>
  </conditionalFormatting>
  <conditionalFormatting sqref="W108">
    <cfRule type="containsText" dxfId="1283" priority="126" operator="containsText" text="Moderado">
      <formula>NOT(ISERROR(SEARCH("Moderado",W108)))</formula>
    </cfRule>
    <cfRule type="containsText" dxfId="1282" priority="128" operator="containsText" text="Extremo">
      <formula>NOT(ISERROR(SEARCH("Extremo",W108)))</formula>
    </cfRule>
    <cfRule type="containsText" dxfId="1281" priority="127" operator="containsText" text="Alto">
      <formula>NOT(ISERROR(SEARCH("Alto",W108)))</formula>
    </cfRule>
    <cfRule type="containsText" dxfId="1280" priority="125" operator="containsText" text="Bajo">
      <formula>NOT(ISERROR(SEARCH("Bajo",W108)))</formula>
    </cfRule>
  </conditionalFormatting>
  <conditionalFormatting sqref="W111">
    <cfRule type="containsText" dxfId="1279" priority="120" operator="containsText" text="Extremo">
      <formula>NOT(ISERROR(SEARCH("Extremo",W111)))</formula>
    </cfRule>
    <cfRule type="containsText" dxfId="1278" priority="117" operator="containsText" text="Bajo">
      <formula>NOT(ISERROR(SEARCH("Bajo",W111)))</formula>
    </cfRule>
    <cfRule type="containsText" dxfId="1277" priority="119" operator="containsText" text="Alto">
      <formula>NOT(ISERROR(SEARCH("Alto",W111)))</formula>
    </cfRule>
    <cfRule type="containsText" dxfId="1276" priority="118" operator="containsText" text="Moderado">
      <formula>NOT(ISERROR(SEARCH("Moderado",W111)))</formula>
    </cfRule>
  </conditionalFormatting>
  <conditionalFormatting sqref="W114">
    <cfRule type="containsText" dxfId="1275" priority="112" operator="containsText" text="Extremo">
      <formula>NOT(ISERROR(SEARCH("Extremo",W114)))</formula>
    </cfRule>
    <cfRule type="containsText" dxfId="1274" priority="109" operator="containsText" text="Bajo">
      <formula>NOT(ISERROR(SEARCH("Bajo",W114)))</formula>
    </cfRule>
    <cfRule type="containsText" dxfId="1273" priority="110" operator="containsText" text="Moderado">
      <formula>NOT(ISERROR(SEARCH("Moderado",W114)))</formula>
    </cfRule>
    <cfRule type="containsText" dxfId="1272" priority="111" operator="containsText" text="Alto">
      <formula>NOT(ISERROR(SEARCH("Alto",W114)))</formula>
    </cfRule>
  </conditionalFormatting>
  <conditionalFormatting sqref="W117">
    <cfRule type="containsText" dxfId="1271" priority="101" operator="containsText" text="Bajo">
      <formula>NOT(ISERROR(SEARCH("Bajo",W117)))</formula>
    </cfRule>
    <cfRule type="containsText" dxfId="1270" priority="102" operator="containsText" text="Moderado">
      <formula>NOT(ISERROR(SEARCH("Moderado",W117)))</formula>
    </cfRule>
    <cfRule type="containsText" dxfId="1269" priority="103" operator="containsText" text="Alto">
      <formula>NOT(ISERROR(SEARCH("Alto",W117)))</formula>
    </cfRule>
    <cfRule type="containsText" dxfId="1268" priority="104" operator="containsText" text="Extremo">
      <formula>NOT(ISERROR(SEARCH("Extremo",W117)))</formula>
    </cfRule>
  </conditionalFormatting>
  <conditionalFormatting sqref="W120">
    <cfRule type="containsText" dxfId="1267" priority="9" operator="containsText" text="Bajo">
      <formula>NOT(ISERROR(SEARCH("Bajo",W120)))</formula>
    </cfRule>
    <cfRule type="containsText" dxfId="1266" priority="10" operator="containsText" text="Moderado">
      <formula>NOT(ISERROR(SEARCH("Moderado",W120)))</formula>
    </cfRule>
    <cfRule type="containsText" dxfId="1265" priority="11" operator="containsText" text="Alto">
      <formula>NOT(ISERROR(SEARCH("Alto",W120)))</formula>
    </cfRule>
    <cfRule type="containsText" dxfId="1264" priority="12" operator="containsText" text="Extremo">
      <formula>NOT(ISERROR(SEARCH("Extremo",W120)))</formula>
    </cfRule>
  </conditionalFormatting>
  <conditionalFormatting sqref="W122:W123">
    <cfRule type="containsText" dxfId="1263" priority="7" operator="containsText" text="Alto">
      <formula>NOT(ISERROR(SEARCH("Alto",W122)))</formula>
    </cfRule>
    <cfRule type="containsText" dxfId="1262" priority="6" operator="containsText" text="Moderado">
      <formula>NOT(ISERROR(SEARCH("Moderado",W122)))</formula>
    </cfRule>
    <cfRule type="containsText" dxfId="1261" priority="8" operator="containsText" text="Extremo">
      <formula>NOT(ISERROR(SEARCH("Extremo",W122)))</formula>
    </cfRule>
    <cfRule type="containsText" dxfId="1260" priority="5" operator="containsText" text="Bajo">
      <formula>NOT(ISERROR(SEARCH("Bajo",W122)))</formula>
    </cfRule>
  </conditionalFormatting>
  <conditionalFormatting sqref="W125">
    <cfRule type="containsText" dxfId="1259" priority="1417" operator="containsText" text="Bajo">
      <formula>NOT(ISERROR(SEARCH("Bajo",W125)))</formula>
    </cfRule>
    <cfRule type="containsText" dxfId="1258" priority="1418" operator="containsText" text="Moderado">
      <formula>NOT(ISERROR(SEARCH("Moderado",W125)))</formula>
    </cfRule>
    <cfRule type="containsText" dxfId="1257" priority="1419" operator="containsText" text="Alto">
      <formula>NOT(ISERROR(SEARCH("Alto",W125)))</formula>
    </cfRule>
    <cfRule type="containsText" dxfId="1256" priority="1420" operator="containsText" text="Extremo">
      <formula>NOT(ISERROR(SEARCH("Extremo",W125)))</formula>
    </cfRule>
  </conditionalFormatting>
  <conditionalFormatting sqref="W127:W128">
    <cfRule type="containsText" dxfId="1255" priority="1403" operator="containsText" text="Alto">
      <formula>NOT(ISERROR(SEARCH("Alto",W127)))</formula>
    </cfRule>
    <cfRule type="containsText" dxfId="1254" priority="1404" operator="containsText" text="Extremo">
      <formula>NOT(ISERROR(SEARCH("Extremo",W127)))</formula>
    </cfRule>
    <cfRule type="containsText" dxfId="1253" priority="1402" operator="containsText" text="Moderado">
      <formula>NOT(ISERROR(SEARCH("Moderado",W127)))</formula>
    </cfRule>
    <cfRule type="containsText" dxfId="1252" priority="1401" operator="containsText" text="Bajo">
      <formula>NOT(ISERROR(SEARCH("Bajo",W127)))</formula>
    </cfRule>
  </conditionalFormatting>
  <conditionalFormatting sqref="W131">
    <cfRule type="containsText" dxfId="1251" priority="1395" operator="containsText" text="Alto">
      <formula>NOT(ISERROR(SEARCH("Alto",W131)))</formula>
    </cfRule>
    <cfRule type="containsText" dxfId="1250" priority="1396" operator="containsText" text="Extremo">
      <formula>NOT(ISERROR(SEARCH("Extremo",W131)))</formula>
    </cfRule>
    <cfRule type="containsText" dxfId="1249" priority="1393" operator="containsText" text="Bajo">
      <formula>NOT(ISERROR(SEARCH("Bajo",W131)))</formula>
    </cfRule>
    <cfRule type="containsText" dxfId="1248" priority="1394" operator="containsText" text="Moderado">
      <formula>NOT(ISERROR(SEARCH("Moderado",W131)))</formula>
    </cfRule>
  </conditionalFormatting>
  <conditionalFormatting sqref="W134">
    <cfRule type="containsText" dxfId="1247" priority="1386" operator="containsText" text="Moderado">
      <formula>NOT(ISERROR(SEARCH("Moderado",W134)))</formula>
    </cfRule>
    <cfRule type="containsText" dxfId="1246" priority="1387" operator="containsText" text="Alto">
      <formula>NOT(ISERROR(SEARCH("Alto",W134)))</formula>
    </cfRule>
    <cfRule type="containsText" dxfId="1245" priority="1388" operator="containsText" text="Extremo">
      <formula>NOT(ISERROR(SEARCH("Extremo",W134)))</formula>
    </cfRule>
    <cfRule type="containsText" dxfId="1244" priority="1385" operator="containsText" text="Bajo">
      <formula>NOT(ISERROR(SEARCH("Bajo",W134)))</formula>
    </cfRule>
  </conditionalFormatting>
  <conditionalFormatting sqref="W136">
    <cfRule type="containsText" dxfId="1243" priority="1379" operator="containsText" text="Alto">
      <formula>NOT(ISERROR(SEARCH("Alto",W136)))</formula>
    </cfRule>
    <cfRule type="containsText" dxfId="1242" priority="1380" operator="containsText" text="Extremo">
      <formula>NOT(ISERROR(SEARCH("Extremo",W136)))</formula>
    </cfRule>
    <cfRule type="containsText" dxfId="1241" priority="1377" operator="containsText" text="Bajo">
      <formula>NOT(ISERROR(SEARCH("Bajo",W136)))</formula>
    </cfRule>
    <cfRule type="containsText" dxfId="1240" priority="1378" operator="containsText" text="Moderado">
      <formula>NOT(ISERROR(SEARCH("Moderado",W136)))</formula>
    </cfRule>
  </conditionalFormatting>
  <conditionalFormatting sqref="W138">
    <cfRule type="containsText" dxfId="1239" priority="1372" operator="containsText" text="Extremo">
      <formula>NOT(ISERROR(SEARCH("Extremo",W138)))</formula>
    </cfRule>
    <cfRule type="containsText" dxfId="1238" priority="1371" operator="containsText" text="Alto">
      <formula>NOT(ISERROR(SEARCH("Alto",W138)))</formula>
    </cfRule>
    <cfRule type="containsText" dxfId="1237" priority="1370" operator="containsText" text="Moderado">
      <formula>NOT(ISERROR(SEARCH("Moderado",W138)))</formula>
    </cfRule>
    <cfRule type="containsText" dxfId="1236" priority="1369" operator="containsText" text="Bajo">
      <formula>NOT(ISERROR(SEARCH("Bajo",W138)))</formula>
    </cfRule>
  </conditionalFormatting>
  <conditionalFormatting sqref="W140">
    <cfRule type="containsText" dxfId="1235" priority="1364" operator="containsText" text="Extremo">
      <formula>NOT(ISERROR(SEARCH("Extremo",W140)))</formula>
    </cfRule>
    <cfRule type="containsText" dxfId="1234" priority="1363" operator="containsText" text="Alto">
      <formula>NOT(ISERROR(SEARCH("Alto",W140)))</formula>
    </cfRule>
    <cfRule type="containsText" dxfId="1233" priority="1362" operator="containsText" text="Moderado">
      <formula>NOT(ISERROR(SEARCH("Moderado",W140)))</formula>
    </cfRule>
    <cfRule type="containsText" dxfId="1232" priority="1361" operator="containsText" text="Bajo">
      <formula>NOT(ISERROR(SEARCH("Bajo",W140)))</formula>
    </cfRule>
  </conditionalFormatting>
  <conditionalFormatting sqref="W142">
    <cfRule type="containsText" dxfId="1231" priority="1597" operator="containsText" text="Bajo">
      <formula>NOT(ISERROR(SEARCH("Bajo",W142)))</formula>
    </cfRule>
    <cfRule type="containsText" dxfId="1230" priority="1599" operator="containsText" text="Alto">
      <formula>NOT(ISERROR(SEARCH("Alto",W142)))</formula>
    </cfRule>
    <cfRule type="containsText" dxfId="1229" priority="1600" operator="containsText" text="Extremo">
      <formula>NOT(ISERROR(SEARCH("Extremo",W142)))</formula>
    </cfRule>
    <cfRule type="containsText" dxfId="1228" priority="1598" operator="containsText" text="Moderado">
      <formula>NOT(ISERROR(SEARCH("Moderado",W142)))</formula>
    </cfRule>
  </conditionalFormatting>
  <conditionalFormatting sqref="W145:W146">
    <cfRule type="containsText" dxfId="1227" priority="1592" operator="containsText" text="Extremo">
      <formula>NOT(ISERROR(SEARCH("Extremo",W145)))</formula>
    </cfRule>
    <cfRule type="containsText" dxfId="1226" priority="1591" operator="containsText" text="Alto">
      <formula>NOT(ISERROR(SEARCH("Alto",W145)))</formula>
    </cfRule>
    <cfRule type="containsText" dxfId="1225" priority="1590" operator="containsText" text="Moderado">
      <formula>NOT(ISERROR(SEARCH("Moderado",W145)))</formula>
    </cfRule>
    <cfRule type="containsText" dxfId="1224" priority="1589" operator="containsText" text="Bajo">
      <formula>NOT(ISERROR(SEARCH("Bajo",W145)))</formula>
    </cfRule>
  </conditionalFormatting>
  <conditionalFormatting sqref="W149">
    <cfRule type="containsText" dxfId="1223" priority="1581" operator="containsText" text="Bajo">
      <formula>NOT(ISERROR(SEARCH("Bajo",W149)))</formula>
    </cfRule>
    <cfRule type="containsText" dxfId="1222" priority="1584" operator="containsText" text="Extremo">
      <formula>NOT(ISERROR(SEARCH("Extremo",W149)))</formula>
    </cfRule>
    <cfRule type="containsText" dxfId="1221" priority="1582" operator="containsText" text="Moderado">
      <formula>NOT(ISERROR(SEARCH("Moderado",W149)))</formula>
    </cfRule>
    <cfRule type="containsText" dxfId="1220" priority="1583" operator="containsText" text="Alto">
      <formula>NOT(ISERROR(SEARCH("Alto",W149)))</formula>
    </cfRule>
  </conditionalFormatting>
  <conditionalFormatting sqref="W152">
    <cfRule type="containsText" dxfId="1219" priority="1576" operator="containsText" text="Extremo">
      <formula>NOT(ISERROR(SEARCH("Extremo",W152)))</formula>
    </cfRule>
    <cfRule type="containsText" dxfId="1218" priority="1575" operator="containsText" text="Alto">
      <formula>NOT(ISERROR(SEARCH("Alto",W152)))</formula>
    </cfRule>
    <cfRule type="containsText" dxfId="1217" priority="1574" operator="containsText" text="Moderado">
      <formula>NOT(ISERROR(SEARCH("Moderado",W152)))</formula>
    </cfRule>
    <cfRule type="containsText" dxfId="1216" priority="1573" operator="containsText" text="Bajo">
      <formula>NOT(ISERROR(SEARCH("Bajo",W152)))</formula>
    </cfRule>
  </conditionalFormatting>
  <conditionalFormatting sqref="W155:W158">
    <cfRule type="containsText" dxfId="1215" priority="1567" operator="containsText" text="Alto">
      <formula>NOT(ISERROR(SEARCH("Alto",W155)))</formula>
    </cfRule>
    <cfRule type="containsText" dxfId="1214" priority="1566" operator="containsText" text="Moderado">
      <formula>NOT(ISERROR(SEARCH("Moderado",W155)))</formula>
    </cfRule>
    <cfRule type="containsText" dxfId="1213" priority="1565" operator="containsText" text="Bajo">
      <formula>NOT(ISERROR(SEARCH("Bajo",W155)))</formula>
    </cfRule>
    <cfRule type="containsText" dxfId="1212" priority="1568" operator="containsText" text="Extremo">
      <formula>NOT(ISERROR(SEARCH("Extremo",W155)))</formula>
    </cfRule>
  </conditionalFormatting>
  <conditionalFormatting sqref="W161 W164">
    <cfRule type="containsText" dxfId="1211" priority="1560" operator="containsText" text="Extremo">
      <formula>NOT(ISERROR(SEARCH("Extremo",W161)))</formula>
    </cfRule>
    <cfRule type="containsText" dxfId="1210" priority="1559" operator="containsText" text="Alto">
      <formula>NOT(ISERROR(SEARCH("Alto",W161)))</formula>
    </cfRule>
    <cfRule type="containsText" dxfId="1209" priority="1558" operator="containsText" text="Moderado">
      <formula>NOT(ISERROR(SEARCH("Moderado",W161)))</formula>
    </cfRule>
    <cfRule type="containsText" dxfId="1208" priority="1557" operator="containsText" text="Bajo">
      <formula>NOT(ISERROR(SEARCH("Bajo",W161)))</formula>
    </cfRule>
  </conditionalFormatting>
  <conditionalFormatting sqref="W167">
    <cfRule type="containsText" dxfId="1207" priority="85" operator="containsText" text="Bajo">
      <formula>NOT(ISERROR(SEARCH("Bajo",W167)))</formula>
    </cfRule>
    <cfRule type="containsText" dxfId="1206" priority="86" operator="containsText" text="Moderado">
      <formula>NOT(ISERROR(SEARCH("Moderado",W167)))</formula>
    </cfRule>
    <cfRule type="containsText" dxfId="1205" priority="87" operator="containsText" text="Alto">
      <formula>NOT(ISERROR(SEARCH("Alto",W167)))</formula>
    </cfRule>
    <cfRule type="containsText" dxfId="1204" priority="88" operator="containsText" text="Extremo">
      <formula>NOT(ISERROR(SEARCH("Extremo",W167)))</formula>
    </cfRule>
  </conditionalFormatting>
  <conditionalFormatting sqref="W169">
    <cfRule type="containsText" dxfId="1203" priority="79" operator="containsText" text="Alto">
      <formula>NOT(ISERROR(SEARCH("Alto",W169)))</formula>
    </cfRule>
    <cfRule type="containsText" dxfId="1202" priority="80" operator="containsText" text="Extremo">
      <formula>NOT(ISERROR(SEARCH("Extremo",W169)))</formula>
    </cfRule>
    <cfRule type="containsText" dxfId="1201" priority="77" operator="containsText" text="Bajo">
      <formula>NOT(ISERROR(SEARCH("Bajo",W169)))</formula>
    </cfRule>
    <cfRule type="containsText" dxfId="1200" priority="78" operator="containsText" text="Moderado">
      <formula>NOT(ISERROR(SEARCH("Moderado",W169)))</formula>
    </cfRule>
  </conditionalFormatting>
  <conditionalFormatting sqref="W172">
    <cfRule type="containsText" dxfId="1199" priority="69" operator="containsText" text="Bajo">
      <formula>NOT(ISERROR(SEARCH("Bajo",W172)))</formula>
    </cfRule>
    <cfRule type="containsText" dxfId="1198" priority="70" operator="containsText" text="Moderado">
      <formula>NOT(ISERROR(SEARCH("Moderado",W172)))</formula>
    </cfRule>
    <cfRule type="containsText" dxfId="1197" priority="71" operator="containsText" text="Alto">
      <formula>NOT(ISERROR(SEARCH("Alto",W172)))</formula>
    </cfRule>
    <cfRule type="containsText" dxfId="1196" priority="72" operator="containsText" text="Extremo">
      <formula>NOT(ISERROR(SEARCH("Extremo",W172)))</formula>
    </cfRule>
  </conditionalFormatting>
  <conditionalFormatting sqref="W175">
    <cfRule type="containsText" dxfId="1195" priority="62" operator="containsText" text="Moderado">
      <formula>NOT(ISERROR(SEARCH("Moderado",W175)))</formula>
    </cfRule>
    <cfRule type="containsText" dxfId="1194" priority="63" operator="containsText" text="Alto">
      <formula>NOT(ISERROR(SEARCH("Alto",W175)))</formula>
    </cfRule>
    <cfRule type="containsText" dxfId="1193" priority="64" operator="containsText" text="Extremo">
      <formula>NOT(ISERROR(SEARCH("Extremo",W175)))</formula>
    </cfRule>
    <cfRule type="containsText" dxfId="1192" priority="61" operator="containsText" text="Bajo">
      <formula>NOT(ISERROR(SEARCH("Bajo",W175)))</formula>
    </cfRule>
  </conditionalFormatting>
  <conditionalFormatting sqref="W177">
    <cfRule type="containsText" dxfId="1191" priority="56" operator="containsText" text="Extremo">
      <formula>NOT(ISERROR(SEARCH("Extremo",W177)))</formula>
    </cfRule>
    <cfRule type="containsText" dxfId="1190" priority="54" operator="containsText" text="Moderado">
      <formula>NOT(ISERROR(SEARCH("Moderado",W177)))</formula>
    </cfRule>
    <cfRule type="containsText" dxfId="1189" priority="55" operator="containsText" text="Alto">
      <formula>NOT(ISERROR(SEARCH("Alto",W177)))</formula>
    </cfRule>
    <cfRule type="containsText" dxfId="1188" priority="53" operator="containsText" text="Bajo">
      <formula>NOT(ISERROR(SEARCH("Bajo",W177)))</formula>
    </cfRule>
  </conditionalFormatting>
  <conditionalFormatting sqref="W180">
    <cfRule type="containsText" dxfId="1187" priority="45" operator="containsText" text="Bajo">
      <formula>NOT(ISERROR(SEARCH("Bajo",W180)))</formula>
    </cfRule>
    <cfRule type="containsText" dxfId="1186" priority="46" operator="containsText" text="Moderado">
      <formula>NOT(ISERROR(SEARCH("Moderado",W180)))</formula>
    </cfRule>
    <cfRule type="containsText" dxfId="1185" priority="47" operator="containsText" text="Alto">
      <formula>NOT(ISERROR(SEARCH("Alto",W180)))</formula>
    </cfRule>
    <cfRule type="containsText" dxfId="1184" priority="48" operator="containsText" text="Extremo">
      <formula>NOT(ISERROR(SEARCH("Extremo",W180)))</formula>
    </cfRule>
  </conditionalFormatting>
  <conditionalFormatting sqref="W183">
    <cfRule type="containsText" dxfId="1183" priority="1529" operator="containsText" text="Bajo">
      <formula>NOT(ISERROR(SEARCH("Bajo",W183)))</formula>
    </cfRule>
    <cfRule type="containsText" dxfId="1182" priority="1530" operator="containsText" text="Moderado">
      <formula>NOT(ISERROR(SEARCH("Moderado",W183)))</formula>
    </cfRule>
    <cfRule type="containsText" dxfId="1181" priority="1531" operator="containsText" text="Alto">
      <formula>NOT(ISERROR(SEARCH("Alto",W183)))</formula>
    </cfRule>
    <cfRule type="containsText" dxfId="1180" priority="1532" operator="containsText" text="Extremo">
      <formula>NOT(ISERROR(SEARCH("Extremo",W183)))</formula>
    </cfRule>
  </conditionalFormatting>
  <conditionalFormatting sqref="W187">
    <cfRule type="containsText" dxfId="1179" priority="1521" operator="containsText" text="Bajo">
      <formula>NOT(ISERROR(SEARCH("Bajo",W187)))</formula>
    </cfRule>
    <cfRule type="containsText" dxfId="1178" priority="1522" operator="containsText" text="Moderado">
      <formula>NOT(ISERROR(SEARCH("Moderado",W187)))</formula>
    </cfRule>
    <cfRule type="containsText" dxfId="1177" priority="1523" operator="containsText" text="Alto">
      <formula>NOT(ISERROR(SEARCH("Alto",W187)))</formula>
    </cfRule>
    <cfRule type="containsText" dxfId="1176" priority="1524" operator="containsText" text="Extremo">
      <formula>NOT(ISERROR(SEARCH("Extremo",W187)))</formula>
    </cfRule>
  </conditionalFormatting>
  <conditionalFormatting sqref="W191">
    <cfRule type="containsText" dxfId="1175" priority="1513" operator="containsText" text="Bajo">
      <formula>NOT(ISERROR(SEARCH("Bajo",W191)))</formula>
    </cfRule>
    <cfRule type="containsText" dxfId="1174" priority="1515" operator="containsText" text="Alto">
      <formula>NOT(ISERROR(SEARCH("Alto",W191)))</formula>
    </cfRule>
    <cfRule type="containsText" dxfId="1173" priority="1516" operator="containsText" text="Extremo">
      <formula>NOT(ISERROR(SEARCH("Extremo",W191)))</formula>
    </cfRule>
    <cfRule type="containsText" dxfId="1172" priority="1514" operator="containsText" text="Moderado">
      <formula>NOT(ISERROR(SEARCH("Moderado",W191)))</formula>
    </cfRule>
  </conditionalFormatting>
  <conditionalFormatting sqref="W194">
    <cfRule type="containsText" dxfId="1171" priority="1508" operator="containsText" text="Extremo">
      <formula>NOT(ISERROR(SEARCH("Extremo",W194)))</formula>
    </cfRule>
    <cfRule type="containsText" dxfId="1170" priority="1507" operator="containsText" text="Alto">
      <formula>NOT(ISERROR(SEARCH("Alto",W194)))</formula>
    </cfRule>
    <cfRule type="containsText" dxfId="1169" priority="1505" operator="containsText" text="Bajo">
      <formula>NOT(ISERROR(SEARCH("Bajo",W194)))</formula>
    </cfRule>
    <cfRule type="containsText" dxfId="1168" priority="1506" operator="containsText" text="Moderado">
      <formula>NOT(ISERROR(SEARCH("Moderado",W194)))</formula>
    </cfRule>
  </conditionalFormatting>
  <conditionalFormatting sqref="W197:W198">
    <cfRule type="containsText" dxfId="1167" priority="1356" operator="containsText" text="Extremo">
      <formula>NOT(ISERROR(SEARCH("Extremo",W197)))</formula>
    </cfRule>
    <cfRule type="containsText" dxfId="1166" priority="1353" operator="containsText" text="Bajo">
      <formula>NOT(ISERROR(SEARCH("Bajo",W197)))</formula>
    </cfRule>
    <cfRule type="containsText" dxfId="1165" priority="1354" operator="containsText" text="Moderado">
      <formula>NOT(ISERROR(SEARCH("Moderado",W197)))</formula>
    </cfRule>
    <cfRule type="containsText" dxfId="1164" priority="1355" operator="containsText" text="Alto">
      <formula>NOT(ISERROR(SEARCH("Alto",W197)))</formula>
    </cfRule>
  </conditionalFormatting>
  <conditionalFormatting sqref="W200:W202">
    <cfRule type="containsText" dxfId="1163" priority="1345" operator="containsText" text="Bajo">
      <formula>NOT(ISERROR(SEARCH("Bajo",W200)))</formula>
    </cfRule>
    <cfRule type="containsText" dxfId="1162" priority="1348" operator="containsText" text="Extremo">
      <formula>NOT(ISERROR(SEARCH("Extremo",W200)))</formula>
    </cfRule>
    <cfRule type="containsText" dxfId="1161" priority="1346" operator="containsText" text="Moderado">
      <formula>NOT(ISERROR(SEARCH("Moderado",W200)))</formula>
    </cfRule>
    <cfRule type="containsText" dxfId="1160" priority="1347" operator="containsText" text="Alto">
      <formula>NOT(ISERROR(SEARCH("Alto",W200)))</formula>
    </cfRule>
  </conditionalFormatting>
  <conditionalFormatting sqref="W205">
    <cfRule type="containsText" dxfId="1159" priority="1487" operator="containsText" text="Alto">
      <formula>NOT(ISERROR(SEARCH("Alto",W205)))</formula>
    </cfRule>
    <cfRule type="containsText" dxfId="1158" priority="1486" operator="containsText" text="Moderado">
      <formula>NOT(ISERROR(SEARCH("Moderado",W205)))</formula>
    </cfRule>
    <cfRule type="containsText" dxfId="1157" priority="1485" operator="containsText" text="Bajo">
      <formula>NOT(ISERROR(SEARCH("Bajo",W205)))</formula>
    </cfRule>
    <cfRule type="containsText" dxfId="1156" priority="1488" operator="containsText" text="Extremo">
      <formula>NOT(ISERROR(SEARCH("Extremo",W205)))</formula>
    </cfRule>
  </conditionalFormatting>
  <conditionalFormatting sqref="W208">
    <cfRule type="containsText" dxfId="1155" priority="1334" operator="containsText" text="Moderado">
      <formula>NOT(ISERROR(SEARCH("Moderado",W208)))</formula>
    </cfRule>
    <cfRule type="containsText" dxfId="1154" priority="1333" operator="containsText" text="Bajo">
      <formula>NOT(ISERROR(SEARCH("Bajo",W208)))</formula>
    </cfRule>
    <cfRule type="containsText" dxfId="1153" priority="1335" operator="containsText" text="Alto">
      <formula>NOT(ISERROR(SEARCH("Alto",W208)))</formula>
    </cfRule>
    <cfRule type="containsText" dxfId="1152" priority="1336" operator="containsText" text="Extremo">
      <formula>NOT(ISERROR(SEARCH("Extremo",W208)))</formula>
    </cfRule>
  </conditionalFormatting>
  <conditionalFormatting sqref="W211">
    <cfRule type="containsText" dxfId="1151" priority="1328" operator="containsText" text="Extremo">
      <formula>NOT(ISERROR(SEARCH("Extremo",W211)))</formula>
    </cfRule>
    <cfRule type="containsText" dxfId="1150" priority="1325" operator="containsText" text="Bajo">
      <formula>NOT(ISERROR(SEARCH("Bajo",W211)))</formula>
    </cfRule>
    <cfRule type="containsText" dxfId="1149" priority="1326" operator="containsText" text="Moderado">
      <formula>NOT(ISERROR(SEARCH("Moderado",W211)))</formula>
    </cfRule>
    <cfRule type="containsText" dxfId="1148" priority="1327" operator="containsText" text="Alto">
      <formula>NOT(ISERROR(SEARCH("Alto",W211)))</formula>
    </cfRule>
  </conditionalFormatting>
  <conditionalFormatting sqref="W214">
    <cfRule type="containsText" dxfId="1147" priority="1320" operator="containsText" text="Extremo">
      <formula>NOT(ISERROR(SEARCH("Extremo",W214)))</formula>
    </cfRule>
    <cfRule type="containsText" dxfId="1146" priority="1319" operator="containsText" text="Alto">
      <formula>NOT(ISERROR(SEARCH("Alto",W214)))</formula>
    </cfRule>
    <cfRule type="containsText" dxfId="1145" priority="1318" operator="containsText" text="Moderado">
      <formula>NOT(ISERROR(SEARCH("Moderado",W214)))</formula>
    </cfRule>
    <cfRule type="containsText" dxfId="1144" priority="1317" operator="containsText" text="Bajo">
      <formula>NOT(ISERROR(SEARCH("Bajo",W214)))</formula>
    </cfRule>
  </conditionalFormatting>
  <conditionalFormatting sqref="W217">
    <cfRule type="containsText" dxfId="1143" priority="1309" operator="containsText" text="Bajo">
      <formula>NOT(ISERROR(SEARCH("Bajo",W217)))</formula>
    </cfRule>
    <cfRule type="containsText" dxfId="1142" priority="1312" operator="containsText" text="Extremo">
      <formula>NOT(ISERROR(SEARCH("Extremo",W217)))</formula>
    </cfRule>
    <cfRule type="containsText" dxfId="1141" priority="1311" operator="containsText" text="Alto">
      <formula>NOT(ISERROR(SEARCH("Alto",W217)))</formula>
    </cfRule>
    <cfRule type="containsText" dxfId="1140" priority="1310" operator="containsText" text="Moderado">
      <formula>NOT(ISERROR(SEARCH("Moderado",W217)))</formula>
    </cfRule>
  </conditionalFormatting>
  <conditionalFormatting sqref="W219:W220">
    <cfRule type="containsText" dxfId="1139" priority="39" operator="containsText" text="Alto">
      <formula>NOT(ISERROR(SEARCH("Alto",W219)))</formula>
    </cfRule>
    <cfRule type="containsText" dxfId="1138" priority="38" operator="containsText" text="Moderado">
      <formula>NOT(ISERROR(SEARCH("Moderado",W219)))</formula>
    </cfRule>
    <cfRule type="containsText" dxfId="1137" priority="40" operator="containsText" text="Extremo">
      <formula>NOT(ISERROR(SEARCH("Extremo",W219)))</formula>
    </cfRule>
    <cfRule type="containsText" dxfId="1136" priority="37" operator="containsText" text="Bajo">
      <formula>NOT(ISERROR(SEARCH("Bajo",W219)))</formula>
    </cfRule>
  </conditionalFormatting>
  <conditionalFormatting sqref="W223:W224 W226">
    <cfRule type="containsText" dxfId="1135" priority="1296" operator="containsText" text="Extremo">
      <formula>NOT(ISERROR(SEARCH("Extremo",W223)))</formula>
    </cfRule>
    <cfRule type="containsText" dxfId="1134" priority="1295" operator="containsText" text="Alto">
      <formula>NOT(ISERROR(SEARCH("Alto",W223)))</formula>
    </cfRule>
    <cfRule type="containsText" dxfId="1133" priority="1294" operator="containsText" text="Moderado">
      <formula>NOT(ISERROR(SEARCH("Moderado",W223)))</formula>
    </cfRule>
    <cfRule type="containsText" dxfId="1132" priority="1293" operator="containsText" text="Bajo">
      <formula>NOT(ISERROR(SEARCH("Bajo",W223)))</formula>
    </cfRule>
  </conditionalFormatting>
  <conditionalFormatting sqref="W228">
    <cfRule type="containsText" dxfId="1131" priority="1160" operator="containsText" text="Extremo">
      <formula>NOT(ISERROR(SEARCH("Extremo",W228)))</formula>
    </cfRule>
    <cfRule type="containsText" dxfId="1130" priority="1159" operator="containsText" text="Alto">
      <formula>NOT(ISERROR(SEARCH("Alto",W228)))</formula>
    </cfRule>
    <cfRule type="containsText" dxfId="1129" priority="1158" operator="containsText" text="Moderado">
      <formula>NOT(ISERROR(SEARCH("Moderado",W228)))</formula>
    </cfRule>
    <cfRule type="containsText" dxfId="1128" priority="1157" operator="containsText" text="Bajo">
      <formula>NOT(ISERROR(SEARCH("Bajo",W228)))</formula>
    </cfRule>
  </conditionalFormatting>
  <conditionalFormatting sqref="W230:W231">
    <cfRule type="containsText" dxfId="1127" priority="1133" operator="containsText" text="Bajo">
      <formula>NOT(ISERROR(SEARCH("Bajo",W230)))</formula>
    </cfRule>
    <cfRule type="containsText" dxfId="1126" priority="1134" operator="containsText" text="Moderado">
      <formula>NOT(ISERROR(SEARCH("Moderado",W230)))</formula>
    </cfRule>
    <cfRule type="containsText" dxfId="1125" priority="1135" operator="containsText" text="Alto">
      <formula>NOT(ISERROR(SEARCH("Alto",W230)))</formula>
    </cfRule>
    <cfRule type="containsText" dxfId="1124" priority="1136" operator="containsText" text="Extremo">
      <formula>NOT(ISERROR(SEARCH("Extremo",W230)))</formula>
    </cfRule>
  </conditionalFormatting>
  <conditionalFormatting sqref="W234">
    <cfRule type="containsText" dxfId="1123" priority="1117" operator="containsText" text="Bajo">
      <formula>NOT(ISERROR(SEARCH("Bajo",W234)))</formula>
    </cfRule>
    <cfRule type="containsText" dxfId="1122" priority="1119" operator="containsText" text="Alto">
      <formula>NOT(ISERROR(SEARCH("Alto",W234)))</formula>
    </cfRule>
    <cfRule type="containsText" dxfId="1121" priority="1118" operator="containsText" text="Moderado">
      <formula>NOT(ISERROR(SEARCH("Moderado",W234)))</formula>
    </cfRule>
    <cfRule type="containsText" dxfId="1120" priority="1120" operator="containsText" text="Extremo">
      <formula>NOT(ISERROR(SEARCH("Extremo",W234)))</formula>
    </cfRule>
  </conditionalFormatting>
  <conditionalFormatting sqref="W238">
    <cfRule type="containsText" dxfId="1119" priority="1112" operator="containsText" text="Extremo">
      <formula>NOT(ISERROR(SEARCH("Extremo",W238)))</formula>
    </cfRule>
    <cfRule type="containsText" dxfId="1118" priority="1111" operator="containsText" text="Alto">
      <formula>NOT(ISERROR(SEARCH("Alto",W238)))</formula>
    </cfRule>
    <cfRule type="containsText" dxfId="1117" priority="1110" operator="containsText" text="Moderado">
      <formula>NOT(ISERROR(SEARCH("Moderado",W238)))</formula>
    </cfRule>
    <cfRule type="containsText" dxfId="1116" priority="1109" operator="containsText" text="Bajo">
      <formula>NOT(ISERROR(SEARCH("Bajo",W238)))</formula>
    </cfRule>
  </conditionalFormatting>
  <conditionalFormatting sqref="W241">
    <cfRule type="containsText" dxfId="1115" priority="1102" operator="containsText" text="Moderado">
      <formula>NOT(ISERROR(SEARCH("Moderado",W241)))</formula>
    </cfRule>
    <cfRule type="containsText" dxfId="1114" priority="1101" operator="containsText" text="Bajo">
      <formula>NOT(ISERROR(SEARCH("Bajo",W241)))</formula>
    </cfRule>
    <cfRule type="containsText" dxfId="1113" priority="1104" operator="containsText" text="Extremo">
      <formula>NOT(ISERROR(SEARCH("Extremo",W241)))</formula>
    </cfRule>
    <cfRule type="containsText" dxfId="1112" priority="1103" operator="containsText" text="Alto">
      <formula>NOT(ISERROR(SEARCH("Alto",W241)))</formula>
    </cfRule>
  </conditionalFormatting>
  <conditionalFormatting sqref="W244">
    <cfRule type="containsText" dxfId="1111" priority="1095" operator="containsText" text="Alto">
      <formula>NOT(ISERROR(SEARCH("Alto",W244)))</formula>
    </cfRule>
    <cfRule type="containsText" dxfId="1110" priority="1094" operator="containsText" text="Moderado">
      <formula>NOT(ISERROR(SEARCH("Moderado",W244)))</formula>
    </cfRule>
    <cfRule type="containsText" dxfId="1109" priority="1093" operator="containsText" text="Bajo">
      <formula>NOT(ISERROR(SEARCH("Bajo",W244)))</formula>
    </cfRule>
    <cfRule type="containsText" dxfId="1108" priority="1096" operator="containsText" text="Extremo">
      <formula>NOT(ISERROR(SEARCH("Extremo",W244)))</formula>
    </cfRule>
  </conditionalFormatting>
  <conditionalFormatting sqref="W247">
    <cfRule type="containsText" dxfId="1107" priority="1088" operator="containsText" text="Extremo">
      <formula>NOT(ISERROR(SEARCH("Extremo",W247)))</formula>
    </cfRule>
    <cfRule type="containsText" dxfId="1106" priority="1086" operator="containsText" text="Moderado">
      <formula>NOT(ISERROR(SEARCH("Moderado",W247)))</formula>
    </cfRule>
    <cfRule type="containsText" dxfId="1105" priority="1087" operator="containsText" text="Alto">
      <formula>NOT(ISERROR(SEARCH("Alto",W247)))</formula>
    </cfRule>
    <cfRule type="containsText" dxfId="1104" priority="1085" operator="containsText" text="Bajo">
      <formula>NOT(ISERROR(SEARCH("Bajo",W247)))</formula>
    </cfRule>
  </conditionalFormatting>
  <conditionalFormatting sqref="W250">
    <cfRule type="containsText" dxfId="1103" priority="1077" operator="containsText" text="Bajo">
      <formula>NOT(ISERROR(SEARCH("Bajo",W250)))</formula>
    </cfRule>
    <cfRule type="containsText" dxfId="1102" priority="1080" operator="containsText" text="Extremo">
      <formula>NOT(ISERROR(SEARCH("Extremo",W250)))</formula>
    </cfRule>
    <cfRule type="containsText" dxfId="1101" priority="1079" operator="containsText" text="Alto">
      <formula>NOT(ISERROR(SEARCH("Alto",W250)))</formula>
    </cfRule>
    <cfRule type="containsText" dxfId="1100" priority="1078" operator="containsText" text="Moderado">
      <formula>NOT(ISERROR(SEARCH("Moderado",W250)))</formula>
    </cfRule>
  </conditionalFormatting>
  <conditionalFormatting sqref="W254">
    <cfRule type="containsText" dxfId="1099" priority="1069" operator="containsText" text="Bajo">
      <formula>NOT(ISERROR(SEARCH("Bajo",W254)))</formula>
    </cfRule>
    <cfRule type="containsText" dxfId="1098" priority="1072" operator="containsText" text="Extremo">
      <formula>NOT(ISERROR(SEARCH("Extremo",W254)))</formula>
    </cfRule>
    <cfRule type="containsText" dxfId="1097" priority="1071" operator="containsText" text="Alto">
      <formula>NOT(ISERROR(SEARCH("Alto",W254)))</formula>
    </cfRule>
    <cfRule type="containsText" dxfId="1096" priority="1070" operator="containsText" text="Moderado">
      <formula>NOT(ISERROR(SEARCH("Moderado",W254)))</formula>
    </cfRule>
  </conditionalFormatting>
  <conditionalFormatting sqref="W257">
    <cfRule type="containsText" dxfId="1095" priority="1063" operator="containsText" text="Alto">
      <formula>NOT(ISERROR(SEARCH("Alto",W257)))</formula>
    </cfRule>
    <cfRule type="containsText" dxfId="1094" priority="1064" operator="containsText" text="Extremo">
      <formula>NOT(ISERROR(SEARCH("Extremo",W257)))</formula>
    </cfRule>
    <cfRule type="containsText" dxfId="1093" priority="1062" operator="containsText" text="Moderado">
      <formula>NOT(ISERROR(SEARCH("Moderado",W257)))</formula>
    </cfRule>
    <cfRule type="containsText" dxfId="1092" priority="1061" operator="containsText" text="Bajo">
      <formula>NOT(ISERROR(SEARCH("Bajo",W257)))</formula>
    </cfRule>
  </conditionalFormatting>
  <conditionalFormatting sqref="W261">
    <cfRule type="containsText" dxfId="1091" priority="1054" operator="containsText" text="Moderado">
      <formula>NOT(ISERROR(SEARCH("Moderado",W261)))</formula>
    </cfRule>
    <cfRule type="containsText" dxfId="1090" priority="1053" operator="containsText" text="Bajo">
      <formula>NOT(ISERROR(SEARCH("Bajo",W261)))</formula>
    </cfRule>
    <cfRule type="containsText" dxfId="1089" priority="1055" operator="containsText" text="Alto">
      <formula>NOT(ISERROR(SEARCH("Alto",W261)))</formula>
    </cfRule>
    <cfRule type="containsText" dxfId="1088" priority="1056" operator="containsText" text="Extremo">
      <formula>NOT(ISERROR(SEARCH("Extremo",W261)))</formula>
    </cfRule>
  </conditionalFormatting>
  <conditionalFormatting sqref="W264">
    <cfRule type="containsText" dxfId="1087" priority="1045" operator="containsText" text="Bajo">
      <formula>NOT(ISERROR(SEARCH("Bajo",W264)))</formula>
    </cfRule>
    <cfRule type="containsText" dxfId="1086" priority="1046" operator="containsText" text="Moderado">
      <formula>NOT(ISERROR(SEARCH("Moderado",W264)))</formula>
    </cfRule>
    <cfRule type="containsText" dxfId="1085" priority="1047" operator="containsText" text="Alto">
      <formula>NOT(ISERROR(SEARCH("Alto",W264)))</formula>
    </cfRule>
    <cfRule type="containsText" dxfId="1084" priority="1048" operator="containsText" text="Extremo">
      <formula>NOT(ISERROR(SEARCH("Extremo",W264)))</formula>
    </cfRule>
  </conditionalFormatting>
  <conditionalFormatting sqref="W268">
    <cfRule type="containsText" dxfId="1083" priority="1036" operator="containsText" text="Extremo">
      <formula>NOT(ISERROR(SEARCH("Extremo",W268)))</formula>
    </cfRule>
    <cfRule type="containsText" dxfId="1082" priority="1035" operator="containsText" text="Alto">
      <formula>NOT(ISERROR(SEARCH("Alto",W268)))</formula>
    </cfRule>
    <cfRule type="containsText" dxfId="1081" priority="1034" operator="containsText" text="Moderado">
      <formula>NOT(ISERROR(SEARCH("Moderado",W268)))</formula>
    </cfRule>
    <cfRule type="containsText" dxfId="1080" priority="1033" operator="containsText" text="Bajo">
      <formula>NOT(ISERROR(SEARCH("Bajo",W268)))</formula>
    </cfRule>
  </conditionalFormatting>
  <conditionalFormatting sqref="W273">
    <cfRule type="containsText" dxfId="1079" priority="1032" operator="containsText" text="Extremo">
      <formula>NOT(ISERROR(SEARCH("Extremo",W273)))</formula>
    </cfRule>
    <cfRule type="containsText" dxfId="1078" priority="1031" operator="containsText" text="Alto">
      <formula>NOT(ISERROR(SEARCH("Alto",W273)))</formula>
    </cfRule>
    <cfRule type="containsText" dxfId="1077" priority="1029" operator="containsText" text="Bajo">
      <formula>NOT(ISERROR(SEARCH("Bajo",W273)))</formula>
    </cfRule>
    <cfRule type="containsText" dxfId="1076" priority="1030" operator="containsText" text="Moderado">
      <formula>NOT(ISERROR(SEARCH("Moderado",W273)))</formula>
    </cfRule>
  </conditionalFormatting>
  <conditionalFormatting sqref="W276">
    <cfRule type="containsText" dxfId="1075" priority="1024" operator="containsText" text="Extremo">
      <formula>NOT(ISERROR(SEARCH("Extremo",W276)))</formula>
    </cfRule>
    <cfRule type="containsText" dxfId="1074" priority="1023" operator="containsText" text="Alto">
      <formula>NOT(ISERROR(SEARCH("Alto",W276)))</formula>
    </cfRule>
    <cfRule type="containsText" dxfId="1073" priority="1022" operator="containsText" text="Moderado">
      <formula>NOT(ISERROR(SEARCH("Moderado",W276)))</formula>
    </cfRule>
    <cfRule type="containsText" dxfId="1072" priority="1021" operator="containsText" text="Bajo">
      <formula>NOT(ISERROR(SEARCH("Bajo",W276)))</formula>
    </cfRule>
  </conditionalFormatting>
  <conditionalFormatting sqref="W279">
    <cfRule type="containsText" dxfId="1071" priority="1020" operator="containsText" text="Extremo">
      <formula>NOT(ISERROR(SEARCH("Extremo",W279)))</formula>
    </cfRule>
    <cfRule type="containsText" dxfId="1070" priority="1019" operator="containsText" text="Alto">
      <formula>NOT(ISERROR(SEARCH("Alto",W279)))</formula>
    </cfRule>
    <cfRule type="containsText" dxfId="1069" priority="1018" operator="containsText" text="Moderado">
      <formula>NOT(ISERROR(SEARCH("Moderado",W279)))</formula>
    </cfRule>
    <cfRule type="containsText" dxfId="1068" priority="1017" operator="containsText" text="Bajo">
      <formula>NOT(ISERROR(SEARCH("Bajo",W279)))</formula>
    </cfRule>
  </conditionalFormatting>
  <conditionalFormatting sqref="W282">
    <cfRule type="containsText" dxfId="1067" priority="1008" operator="containsText" text="Extremo">
      <formula>NOT(ISERROR(SEARCH("Extremo",W282)))</formula>
    </cfRule>
    <cfRule type="containsText" dxfId="1066" priority="1007" operator="containsText" text="Alto">
      <formula>NOT(ISERROR(SEARCH("Alto",W282)))</formula>
    </cfRule>
    <cfRule type="containsText" dxfId="1065" priority="1006" operator="containsText" text="Moderado">
      <formula>NOT(ISERROR(SEARCH("Moderado",W282)))</formula>
    </cfRule>
    <cfRule type="containsText" dxfId="1064" priority="1005" operator="containsText" text="Bajo">
      <formula>NOT(ISERROR(SEARCH("Bajo",W282)))</formula>
    </cfRule>
  </conditionalFormatting>
  <conditionalFormatting sqref="W284">
    <cfRule type="containsText" dxfId="1063" priority="997" operator="containsText" text="Bajo">
      <formula>NOT(ISERROR(SEARCH("Bajo",W284)))</formula>
    </cfRule>
    <cfRule type="containsText" dxfId="1062" priority="998" operator="containsText" text="Moderado">
      <formula>NOT(ISERROR(SEARCH("Moderado",W284)))</formula>
    </cfRule>
    <cfRule type="containsText" dxfId="1061" priority="999" operator="containsText" text="Alto">
      <formula>NOT(ISERROR(SEARCH("Alto",W284)))</formula>
    </cfRule>
    <cfRule type="containsText" dxfId="1060" priority="1000" operator="containsText" text="Extremo">
      <formula>NOT(ISERROR(SEARCH("Extremo",W284)))</formula>
    </cfRule>
  </conditionalFormatting>
  <conditionalFormatting sqref="W288">
    <cfRule type="containsText" dxfId="1059" priority="989" operator="containsText" text="Bajo">
      <formula>NOT(ISERROR(SEARCH("Bajo",W288)))</formula>
    </cfRule>
    <cfRule type="containsText" dxfId="1058" priority="990" operator="containsText" text="Moderado">
      <formula>NOT(ISERROR(SEARCH("Moderado",W288)))</formula>
    </cfRule>
    <cfRule type="containsText" dxfId="1057" priority="991" operator="containsText" text="Alto">
      <formula>NOT(ISERROR(SEARCH("Alto",W288)))</formula>
    </cfRule>
    <cfRule type="containsText" dxfId="1056" priority="992" operator="containsText" text="Extremo">
      <formula>NOT(ISERROR(SEARCH("Extremo",W288)))</formula>
    </cfRule>
  </conditionalFormatting>
  <conditionalFormatting sqref="W292">
    <cfRule type="containsText" dxfId="1055" priority="982" operator="containsText" text="Moderado">
      <formula>NOT(ISERROR(SEARCH("Moderado",W292)))</formula>
    </cfRule>
    <cfRule type="containsText" dxfId="1054" priority="981" operator="containsText" text="Bajo">
      <formula>NOT(ISERROR(SEARCH("Bajo",W292)))</formula>
    </cfRule>
    <cfRule type="containsText" dxfId="1053" priority="984" operator="containsText" text="Extremo">
      <formula>NOT(ISERROR(SEARCH("Extremo",W292)))</formula>
    </cfRule>
    <cfRule type="containsText" dxfId="1052" priority="983" operator="containsText" text="Alto">
      <formula>NOT(ISERROR(SEARCH("Alto",W292)))</formula>
    </cfRule>
  </conditionalFormatting>
  <conditionalFormatting sqref="W295">
    <cfRule type="containsText" dxfId="1051" priority="976" operator="containsText" text="Extremo">
      <formula>NOT(ISERROR(SEARCH("Extremo",W295)))</formula>
    </cfRule>
    <cfRule type="containsText" dxfId="1050" priority="975" operator="containsText" text="Alto">
      <formula>NOT(ISERROR(SEARCH("Alto",W295)))</formula>
    </cfRule>
    <cfRule type="containsText" dxfId="1049" priority="974" operator="containsText" text="Moderado">
      <formula>NOT(ISERROR(SEARCH("Moderado",W295)))</formula>
    </cfRule>
    <cfRule type="containsText" dxfId="1048" priority="973" operator="containsText" text="Bajo">
      <formula>NOT(ISERROR(SEARCH("Bajo",W295)))</formula>
    </cfRule>
  </conditionalFormatting>
  <conditionalFormatting sqref="W299">
    <cfRule type="containsText" dxfId="1047" priority="965" operator="containsText" text="Bajo">
      <formula>NOT(ISERROR(SEARCH("Bajo",W299)))</formula>
    </cfRule>
    <cfRule type="containsText" dxfId="1046" priority="968" operator="containsText" text="Extremo">
      <formula>NOT(ISERROR(SEARCH("Extremo",W299)))</formula>
    </cfRule>
    <cfRule type="containsText" dxfId="1045" priority="967" operator="containsText" text="Alto">
      <formula>NOT(ISERROR(SEARCH("Alto",W299)))</formula>
    </cfRule>
    <cfRule type="containsText" dxfId="1044" priority="966" operator="containsText" text="Moderado">
      <formula>NOT(ISERROR(SEARCH("Moderado",W299)))</formula>
    </cfRule>
  </conditionalFormatting>
  <conditionalFormatting sqref="W301">
    <cfRule type="containsText" dxfId="1043" priority="960" operator="containsText" text="Extremo">
      <formula>NOT(ISERROR(SEARCH("Extremo",W301)))</formula>
    </cfRule>
    <cfRule type="containsText" dxfId="1042" priority="959" operator="containsText" text="Alto">
      <formula>NOT(ISERROR(SEARCH("Alto",W301)))</formula>
    </cfRule>
    <cfRule type="containsText" dxfId="1041" priority="958" operator="containsText" text="Moderado">
      <formula>NOT(ISERROR(SEARCH("Moderado",W301)))</formula>
    </cfRule>
    <cfRule type="containsText" dxfId="1040" priority="957" operator="containsText" text="Bajo">
      <formula>NOT(ISERROR(SEARCH("Bajo",W301)))</formula>
    </cfRule>
  </conditionalFormatting>
  <conditionalFormatting sqref="W303">
    <cfRule type="containsText" dxfId="1039" priority="951" operator="containsText" text="Alto">
      <formula>NOT(ISERROR(SEARCH("Alto",W303)))</formula>
    </cfRule>
    <cfRule type="containsText" dxfId="1038" priority="949" operator="containsText" text="Bajo">
      <formula>NOT(ISERROR(SEARCH("Bajo",W303)))</formula>
    </cfRule>
    <cfRule type="containsText" dxfId="1037" priority="950" operator="containsText" text="Moderado">
      <formula>NOT(ISERROR(SEARCH("Moderado",W303)))</formula>
    </cfRule>
    <cfRule type="containsText" dxfId="1036" priority="952" operator="containsText" text="Extremo">
      <formula>NOT(ISERROR(SEARCH("Extremo",W303)))</formula>
    </cfRule>
  </conditionalFormatting>
  <conditionalFormatting sqref="W305">
    <cfRule type="containsText" dxfId="1035" priority="941" operator="containsText" text="Bajo">
      <formula>NOT(ISERROR(SEARCH("Bajo",W305)))</formula>
    </cfRule>
    <cfRule type="containsText" dxfId="1034" priority="944" operator="containsText" text="Extremo">
      <formula>NOT(ISERROR(SEARCH("Extremo",W305)))</formula>
    </cfRule>
    <cfRule type="containsText" dxfId="1033" priority="943" operator="containsText" text="Alto">
      <formula>NOT(ISERROR(SEARCH("Alto",W305)))</formula>
    </cfRule>
    <cfRule type="containsText" dxfId="1032" priority="942" operator="containsText" text="Moderado">
      <formula>NOT(ISERROR(SEARCH("Moderado",W305)))</formula>
    </cfRule>
  </conditionalFormatting>
  <conditionalFormatting sqref="W308">
    <cfRule type="containsText" dxfId="1031" priority="934" operator="containsText" text="Moderado">
      <formula>NOT(ISERROR(SEARCH("Moderado",W308)))</formula>
    </cfRule>
    <cfRule type="containsText" dxfId="1030" priority="935" operator="containsText" text="Alto">
      <formula>NOT(ISERROR(SEARCH("Alto",W308)))</formula>
    </cfRule>
    <cfRule type="containsText" dxfId="1029" priority="936" operator="containsText" text="Extremo">
      <formula>NOT(ISERROR(SEARCH("Extremo",W308)))</formula>
    </cfRule>
    <cfRule type="containsText" dxfId="1028" priority="933" operator="containsText" text="Bajo">
      <formula>NOT(ISERROR(SEARCH("Bajo",W308)))</formula>
    </cfRule>
  </conditionalFormatting>
  <conditionalFormatting sqref="W312">
    <cfRule type="containsText" dxfId="1027" priority="1287" operator="containsText" text="Alto">
      <formula>NOT(ISERROR(SEARCH("Alto",W312)))</formula>
    </cfRule>
    <cfRule type="containsText" dxfId="1026" priority="1286" operator="containsText" text="Moderado">
      <formula>NOT(ISERROR(SEARCH("Moderado",W312)))</formula>
    </cfRule>
    <cfRule type="containsText" dxfId="1025" priority="1285" operator="containsText" text="Bajo">
      <formula>NOT(ISERROR(SEARCH("Bajo",W312)))</formula>
    </cfRule>
    <cfRule type="containsText" dxfId="1024" priority="1288" operator="containsText" text="Extremo">
      <formula>NOT(ISERROR(SEARCH("Extremo",W312)))</formula>
    </cfRule>
  </conditionalFormatting>
  <conditionalFormatting sqref="W316">
    <cfRule type="containsText" dxfId="1023" priority="1279" operator="containsText" text="Alto">
      <formula>NOT(ISERROR(SEARCH("Alto",W316)))</formula>
    </cfRule>
    <cfRule type="containsText" dxfId="1022" priority="1280" operator="containsText" text="Extremo">
      <formula>NOT(ISERROR(SEARCH("Extremo",W316)))</formula>
    </cfRule>
    <cfRule type="containsText" dxfId="1021" priority="1277" operator="containsText" text="Bajo">
      <formula>NOT(ISERROR(SEARCH("Bajo",W316)))</formula>
    </cfRule>
    <cfRule type="containsText" dxfId="1020" priority="1278" operator="containsText" text="Moderado">
      <formula>NOT(ISERROR(SEARCH("Moderado",W316)))</formula>
    </cfRule>
  </conditionalFormatting>
  <conditionalFormatting sqref="W318">
    <cfRule type="containsText" dxfId="1019" priority="1269" operator="containsText" text="Bajo">
      <formula>NOT(ISERROR(SEARCH("Bajo",W318)))</formula>
    </cfRule>
    <cfRule type="containsText" dxfId="1018" priority="1270" operator="containsText" text="Moderado">
      <formula>NOT(ISERROR(SEARCH("Moderado",W318)))</formula>
    </cfRule>
    <cfRule type="containsText" dxfId="1017" priority="1271" operator="containsText" text="Alto">
      <formula>NOT(ISERROR(SEARCH("Alto",W318)))</formula>
    </cfRule>
    <cfRule type="containsText" dxfId="1016" priority="1272" operator="containsText" text="Extremo">
      <formula>NOT(ISERROR(SEARCH("Extremo",W318)))</formula>
    </cfRule>
  </conditionalFormatting>
  <conditionalFormatting sqref="W321">
    <cfRule type="containsText" dxfId="1015" priority="1264" operator="containsText" text="Extremo">
      <formula>NOT(ISERROR(SEARCH("Extremo",W321)))</formula>
    </cfRule>
    <cfRule type="containsText" dxfId="1014" priority="1262" operator="containsText" text="Moderado">
      <formula>NOT(ISERROR(SEARCH("Moderado",W321)))</formula>
    </cfRule>
    <cfRule type="containsText" dxfId="1013" priority="1263" operator="containsText" text="Alto">
      <formula>NOT(ISERROR(SEARCH("Alto",W321)))</formula>
    </cfRule>
    <cfRule type="containsText" dxfId="1012" priority="1261" operator="containsText" text="Bajo">
      <formula>NOT(ISERROR(SEARCH("Bajo",W321)))</formula>
    </cfRule>
  </conditionalFormatting>
  <conditionalFormatting sqref="W324">
    <cfRule type="containsText" dxfId="1011" priority="920" operator="containsText" text="Extremo">
      <formula>NOT(ISERROR(SEARCH("Extremo",W324)))</formula>
    </cfRule>
    <cfRule type="containsText" dxfId="1010" priority="919" operator="containsText" text="Alto">
      <formula>NOT(ISERROR(SEARCH("Alto",W324)))</formula>
    </cfRule>
    <cfRule type="containsText" dxfId="1009" priority="918" operator="containsText" text="Moderado">
      <formula>NOT(ISERROR(SEARCH("Moderado",W324)))</formula>
    </cfRule>
    <cfRule type="containsText" dxfId="1008" priority="917" operator="containsText" text="Bajo">
      <formula>NOT(ISERROR(SEARCH("Bajo",W324)))</formula>
    </cfRule>
  </conditionalFormatting>
  <conditionalFormatting sqref="W327">
    <cfRule type="containsText" dxfId="1007" priority="913" operator="containsText" text="Bajo">
      <formula>NOT(ISERROR(SEARCH("Bajo",W327)))</formula>
    </cfRule>
    <cfRule type="containsText" dxfId="1006" priority="916" operator="containsText" text="Extremo">
      <formula>NOT(ISERROR(SEARCH("Extremo",W327)))</formula>
    </cfRule>
    <cfRule type="containsText" dxfId="1005" priority="915" operator="containsText" text="Alto">
      <formula>NOT(ISERROR(SEARCH("Alto",W327)))</formula>
    </cfRule>
    <cfRule type="containsText" dxfId="1004" priority="914" operator="containsText" text="Moderado">
      <formula>NOT(ISERROR(SEARCH("Moderado",W327)))</formula>
    </cfRule>
  </conditionalFormatting>
  <conditionalFormatting sqref="W330">
    <cfRule type="containsText" dxfId="1003" priority="905" operator="containsText" text="Bajo">
      <formula>NOT(ISERROR(SEARCH("Bajo",W330)))</formula>
    </cfRule>
    <cfRule type="containsText" dxfId="1002" priority="906" operator="containsText" text="Moderado">
      <formula>NOT(ISERROR(SEARCH("Moderado",W330)))</formula>
    </cfRule>
    <cfRule type="containsText" dxfId="1001" priority="907" operator="containsText" text="Alto">
      <formula>NOT(ISERROR(SEARCH("Alto",W330)))</formula>
    </cfRule>
    <cfRule type="containsText" dxfId="1000" priority="908" operator="containsText" text="Extremo">
      <formula>NOT(ISERROR(SEARCH("Extremo",W330)))</formula>
    </cfRule>
  </conditionalFormatting>
  <conditionalFormatting sqref="W333">
    <cfRule type="containsText" dxfId="999" priority="900" operator="containsText" text="Extremo">
      <formula>NOT(ISERROR(SEARCH("Extremo",W333)))</formula>
    </cfRule>
    <cfRule type="containsText" dxfId="998" priority="897" operator="containsText" text="Bajo">
      <formula>NOT(ISERROR(SEARCH("Bajo",W333)))</formula>
    </cfRule>
    <cfRule type="containsText" dxfId="997" priority="899" operator="containsText" text="Alto">
      <formula>NOT(ISERROR(SEARCH("Alto",W333)))</formula>
    </cfRule>
    <cfRule type="containsText" dxfId="996" priority="898" operator="containsText" text="Moderado">
      <formula>NOT(ISERROR(SEARCH("Moderado",W333)))</formula>
    </cfRule>
  </conditionalFormatting>
  <conditionalFormatting sqref="W336">
    <cfRule type="containsText" dxfId="995" priority="889" operator="containsText" text="Bajo">
      <formula>NOT(ISERROR(SEARCH("Bajo",W336)))</formula>
    </cfRule>
    <cfRule type="containsText" dxfId="994" priority="890" operator="containsText" text="Moderado">
      <formula>NOT(ISERROR(SEARCH("Moderado",W336)))</formula>
    </cfRule>
    <cfRule type="containsText" dxfId="993" priority="891" operator="containsText" text="Alto">
      <formula>NOT(ISERROR(SEARCH("Alto",W336)))</formula>
    </cfRule>
    <cfRule type="containsText" dxfId="992" priority="892" operator="containsText" text="Extremo">
      <formula>NOT(ISERROR(SEARCH("Extremo",W336)))</formula>
    </cfRule>
  </conditionalFormatting>
  <conditionalFormatting sqref="W339">
    <cfRule type="containsText" dxfId="991" priority="884" operator="containsText" text="Extremo">
      <formula>NOT(ISERROR(SEARCH("Extremo",W339)))</formula>
    </cfRule>
    <cfRule type="containsText" dxfId="990" priority="881" operator="containsText" text="Bajo">
      <formula>NOT(ISERROR(SEARCH("Bajo",W339)))</formula>
    </cfRule>
    <cfRule type="containsText" dxfId="989" priority="882" operator="containsText" text="Moderado">
      <formula>NOT(ISERROR(SEARCH("Moderado",W339)))</formula>
    </cfRule>
    <cfRule type="containsText" dxfId="988" priority="883" operator="containsText" text="Alto">
      <formula>NOT(ISERROR(SEARCH("Alto",W339)))</formula>
    </cfRule>
  </conditionalFormatting>
  <conditionalFormatting sqref="W342">
    <cfRule type="containsText" dxfId="987" priority="874" operator="containsText" text="Moderado">
      <formula>NOT(ISERROR(SEARCH("Moderado",W342)))</formula>
    </cfRule>
    <cfRule type="containsText" dxfId="986" priority="875" operator="containsText" text="Alto">
      <formula>NOT(ISERROR(SEARCH("Alto",W342)))</formula>
    </cfRule>
    <cfRule type="containsText" dxfId="985" priority="876" operator="containsText" text="Extremo">
      <formula>NOT(ISERROR(SEARCH("Extremo",W342)))</formula>
    </cfRule>
    <cfRule type="containsText" dxfId="984" priority="873" operator="containsText" text="Bajo">
      <formula>NOT(ISERROR(SEARCH("Bajo",W342)))</formula>
    </cfRule>
  </conditionalFormatting>
  <conditionalFormatting sqref="W345">
    <cfRule type="containsText" dxfId="983" priority="864" operator="containsText" text="Extremo">
      <formula>NOT(ISERROR(SEARCH("Extremo",W345)))</formula>
    </cfRule>
    <cfRule type="containsText" dxfId="982" priority="863" operator="containsText" text="Alto">
      <formula>NOT(ISERROR(SEARCH("Alto",W345)))</formula>
    </cfRule>
    <cfRule type="containsText" dxfId="981" priority="861" operator="containsText" text="Bajo">
      <formula>NOT(ISERROR(SEARCH("Bajo",W345)))</formula>
    </cfRule>
    <cfRule type="containsText" dxfId="980" priority="862" operator="containsText" text="Moderado">
      <formula>NOT(ISERROR(SEARCH("Moderado",W345)))</formula>
    </cfRule>
  </conditionalFormatting>
  <conditionalFormatting sqref="W348">
    <cfRule type="containsText" dxfId="979" priority="857" operator="containsText" text="Bajo">
      <formula>NOT(ISERROR(SEARCH("Bajo",W348)))</formula>
    </cfRule>
    <cfRule type="containsText" dxfId="978" priority="860" operator="containsText" text="Extremo">
      <formula>NOT(ISERROR(SEARCH("Extremo",W348)))</formula>
    </cfRule>
    <cfRule type="containsText" dxfId="977" priority="859" operator="containsText" text="Alto">
      <formula>NOT(ISERROR(SEARCH("Alto",W348)))</formula>
    </cfRule>
    <cfRule type="containsText" dxfId="976" priority="858" operator="containsText" text="Moderado">
      <formula>NOT(ISERROR(SEARCH("Moderado",W348)))</formula>
    </cfRule>
  </conditionalFormatting>
  <conditionalFormatting sqref="W351">
    <cfRule type="containsText" dxfId="975" priority="852" operator="containsText" text="Extremo">
      <formula>NOT(ISERROR(SEARCH("Extremo",W351)))</formula>
    </cfRule>
    <cfRule type="containsText" dxfId="974" priority="851" operator="containsText" text="Alto">
      <formula>NOT(ISERROR(SEARCH("Alto",W351)))</formula>
    </cfRule>
    <cfRule type="containsText" dxfId="973" priority="850" operator="containsText" text="Moderado">
      <formula>NOT(ISERROR(SEARCH("Moderado",W351)))</formula>
    </cfRule>
    <cfRule type="containsText" dxfId="972" priority="849" operator="containsText" text="Bajo">
      <formula>NOT(ISERROR(SEARCH("Bajo",W351)))</formula>
    </cfRule>
  </conditionalFormatting>
  <conditionalFormatting sqref="W354">
    <cfRule type="containsText" dxfId="971" priority="843" operator="containsText" text="Alto">
      <formula>NOT(ISERROR(SEARCH("Alto",W354)))</formula>
    </cfRule>
    <cfRule type="containsText" dxfId="970" priority="844" operator="containsText" text="Extremo">
      <formula>NOT(ISERROR(SEARCH("Extremo",W354)))</formula>
    </cfRule>
    <cfRule type="containsText" dxfId="969" priority="842" operator="containsText" text="Moderado">
      <formula>NOT(ISERROR(SEARCH("Moderado",W354)))</formula>
    </cfRule>
    <cfRule type="containsText" dxfId="968" priority="841" operator="containsText" text="Bajo">
      <formula>NOT(ISERROR(SEARCH("Bajo",W354)))</formula>
    </cfRule>
  </conditionalFormatting>
  <conditionalFormatting sqref="W357">
    <cfRule type="containsText" dxfId="967" priority="835" operator="containsText" text="Alto">
      <formula>NOT(ISERROR(SEARCH("Alto",W357)))</formula>
    </cfRule>
    <cfRule type="containsText" dxfId="966" priority="834" operator="containsText" text="Moderado">
      <formula>NOT(ISERROR(SEARCH("Moderado",W357)))</formula>
    </cfRule>
    <cfRule type="containsText" dxfId="965" priority="833" operator="containsText" text="Bajo">
      <formula>NOT(ISERROR(SEARCH("Bajo",W357)))</formula>
    </cfRule>
    <cfRule type="containsText" dxfId="964" priority="836" operator="containsText" text="Extremo">
      <formula>NOT(ISERROR(SEARCH("Extremo",W357)))</formula>
    </cfRule>
  </conditionalFormatting>
  <conditionalFormatting sqref="W360">
    <cfRule type="containsText" dxfId="963" priority="828" operator="containsText" text="Extremo">
      <formula>NOT(ISERROR(SEARCH("Extremo",W360)))</formula>
    </cfRule>
    <cfRule type="containsText" dxfId="962" priority="827" operator="containsText" text="Alto">
      <formula>NOT(ISERROR(SEARCH("Alto",W360)))</formula>
    </cfRule>
    <cfRule type="containsText" dxfId="961" priority="826" operator="containsText" text="Moderado">
      <formula>NOT(ISERROR(SEARCH("Moderado",W360)))</formula>
    </cfRule>
    <cfRule type="containsText" dxfId="960" priority="825" operator="containsText" text="Bajo">
      <formula>NOT(ISERROR(SEARCH("Bajo",W360)))</formula>
    </cfRule>
  </conditionalFormatting>
  <conditionalFormatting sqref="W363">
    <cfRule type="containsText" dxfId="959" priority="820" operator="containsText" text="Extremo">
      <formula>NOT(ISERROR(SEARCH("Extremo",W363)))</formula>
    </cfRule>
    <cfRule type="containsText" dxfId="958" priority="819" operator="containsText" text="Alto">
      <formula>NOT(ISERROR(SEARCH("Alto",W363)))</formula>
    </cfRule>
    <cfRule type="containsText" dxfId="957" priority="818" operator="containsText" text="Moderado">
      <formula>NOT(ISERROR(SEARCH("Moderado",W363)))</formula>
    </cfRule>
    <cfRule type="containsText" dxfId="956" priority="817" operator="containsText" text="Bajo">
      <formula>NOT(ISERROR(SEARCH("Bajo",W363)))</formula>
    </cfRule>
  </conditionalFormatting>
  <conditionalFormatting sqref="W366">
    <cfRule type="containsText" dxfId="955" priority="812" operator="containsText" text="Extremo">
      <formula>NOT(ISERROR(SEARCH("Extremo",W366)))</formula>
    </cfRule>
    <cfRule type="containsText" dxfId="954" priority="809" operator="containsText" text="Bajo">
      <formula>NOT(ISERROR(SEARCH("Bajo",W366)))</formula>
    </cfRule>
    <cfRule type="containsText" dxfId="953" priority="811" operator="containsText" text="Alto">
      <formula>NOT(ISERROR(SEARCH("Alto",W366)))</formula>
    </cfRule>
    <cfRule type="containsText" dxfId="952" priority="810" operator="containsText" text="Moderado">
      <formula>NOT(ISERROR(SEARCH("Moderado",W366)))</formula>
    </cfRule>
  </conditionalFormatting>
  <conditionalFormatting sqref="W369">
    <cfRule type="containsText" dxfId="951" priority="804" operator="containsText" text="Extremo">
      <formula>NOT(ISERROR(SEARCH("Extremo",W369)))</formula>
    </cfRule>
    <cfRule type="containsText" dxfId="950" priority="803" operator="containsText" text="Alto">
      <formula>NOT(ISERROR(SEARCH("Alto",W369)))</formula>
    </cfRule>
    <cfRule type="containsText" dxfId="949" priority="801" operator="containsText" text="Bajo">
      <formula>NOT(ISERROR(SEARCH("Bajo",W369)))</formula>
    </cfRule>
    <cfRule type="containsText" dxfId="948" priority="802" operator="containsText" text="Moderado">
      <formula>NOT(ISERROR(SEARCH("Moderado",W369)))</formula>
    </cfRule>
  </conditionalFormatting>
  <conditionalFormatting sqref="W377">
    <cfRule type="containsText" dxfId="947" priority="793" operator="containsText" text="Bajo">
      <formula>NOT(ISERROR(SEARCH("Bajo",W377)))</formula>
    </cfRule>
    <cfRule type="containsText" dxfId="946" priority="796" operator="containsText" text="Extremo">
      <formula>NOT(ISERROR(SEARCH("Extremo",W377)))</formula>
    </cfRule>
    <cfRule type="containsText" dxfId="945" priority="795" operator="containsText" text="Alto">
      <formula>NOT(ISERROR(SEARCH("Alto",W377)))</formula>
    </cfRule>
    <cfRule type="containsText" dxfId="944" priority="794" operator="containsText" text="Moderado">
      <formula>NOT(ISERROR(SEARCH("Moderado",W377)))</formula>
    </cfRule>
  </conditionalFormatting>
  <conditionalFormatting sqref="W380">
    <cfRule type="containsText" dxfId="943" priority="791" operator="containsText" text="Alto">
      <formula>NOT(ISERROR(SEARCH("Alto",W380)))</formula>
    </cfRule>
    <cfRule type="containsText" dxfId="942" priority="792" operator="containsText" text="Extremo">
      <formula>NOT(ISERROR(SEARCH("Extremo",W380)))</formula>
    </cfRule>
    <cfRule type="containsText" dxfId="941" priority="789" operator="containsText" text="Bajo">
      <formula>NOT(ISERROR(SEARCH("Bajo",W380)))</formula>
    </cfRule>
    <cfRule type="containsText" dxfId="940" priority="790" operator="containsText" text="Moderado">
      <formula>NOT(ISERROR(SEARCH("Moderado",W380)))</formula>
    </cfRule>
  </conditionalFormatting>
  <conditionalFormatting sqref="W383">
    <cfRule type="containsText" dxfId="939" priority="785" operator="containsText" text="Bajo">
      <formula>NOT(ISERROR(SEARCH("Bajo",W383)))</formula>
    </cfRule>
    <cfRule type="containsText" dxfId="938" priority="788" operator="containsText" text="Extremo">
      <formula>NOT(ISERROR(SEARCH("Extremo",W383)))</formula>
    </cfRule>
    <cfRule type="containsText" dxfId="937" priority="786" operator="containsText" text="Moderado">
      <formula>NOT(ISERROR(SEARCH("Moderado",W383)))</formula>
    </cfRule>
    <cfRule type="containsText" dxfId="936" priority="787" operator="containsText" text="Alto">
      <formula>NOT(ISERROR(SEARCH("Alto",W383)))</formula>
    </cfRule>
  </conditionalFormatting>
  <conditionalFormatting sqref="W386">
    <cfRule type="containsText" dxfId="935" priority="772" operator="containsText" text="Extremo">
      <formula>NOT(ISERROR(SEARCH("Extremo",W386)))</formula>
    </cfRule>
    <cfRule type="containsText" dxfId="934" priority="771" operator="containsText" text="Alto">
      <formula>NOT(ISERROR(SEARCH("Alto",W386)))</formula>
    </cfRule>
    <cfRule type="containsText" dxfId="933" priority="770" operator="containsText" text="Moderado">
      <formula>NOT(ISERROR(SEARCH("Moderado",W386)))</formula>
    </cfRule>
    <cfRule type="containsText" dxfId="932" priority="769" operator="containsText" text="Bajo">
      <formula>NOT(ISERROR(SEARCH("Bajo",W386)))</formula>
    </cfRule>
  </conditionalFormatting>
  <conditionalFormatting sqref="W390">
    <cfRule type="containsText" dxfId="931" priority="756" operator="containsText" text="Extremo">
      <formula>NOT(ISERROR(SEARCH("Extremo",W390)))</formula>
    </cfRule>
    <cfRule type="containsText" dxfId="930" priority="755" operator="containsText" text="Alto">
      <formula>NOT(ISERROR(SEARCH("Alto",W390)))</formula>
    </cfRule>
    <cfRule type="containsText" dxfId="929" priority="754" operator="containsText" text="Moderado">
      <formula>NOT(ISERROR(SEARCH("Moderado",W390)))</formula>
    </cfRule>
    <cfRule type="containsText" dxfId="928" priority="753" operator="containsText" text="Bajo">
      <formula>NOT(ISERROR(SEARCH("Bajo",W390)))</formula>
    </cfRule>
  </conditionalFormatting>
  <conditionalFormatting sqref="W393">
    <cfRule type="containsText" dxfId="927" priority="746" operator="containsText" text="Moderado">
      <formula>NOT(ISERROR(SEARCH("Moderado",W393)))</formula>
    </cfRule>
    <cfRule type="containsText" dxfId="926" priority="745" operator="containsText" text="Bajo">
      <formula>NOT(ISERROR(SEARCH("Bajo",W393)))</formula>
    </cfRule>
    <cfRule type="containsText" dxfId="925" priority="748" operator="containsText" text="Extremo">
      <formula>NOT(ISERROR(SEARCH("Extremo",W393)))</formula>
    </cfRule>
    <cfRule type="containsText" dxfId="924" priority="747" operator="containsText" text="Alto">
      <formula>NOT(ISERROR(SEARCH("Alto",W393)))</formula>
    </cfRule>
  </conditionalFormatting>
  <conditionalFormatting sqref="W396">
    <cfRule type="containsText" dxfId="923" priority="738" operator="containsText" text="Moderado">
      <formula>NOT(ISERROR(SEARCH("Moderado",W396)))</formula>
    </cfRule>
    <cfRule type="containsText" dxfId="922" priority="739" operator="containsText" text="Alto">
      <formula>NOT(ISERROR(SEARCH("Alto",W396)))</formula>
    </cfRule>
    <cfRule type="containsText" dxfId="921" priority="740" operator="containsText" text="Extremo">
      <formula>NOT(ISERROR(SEARCH("Extremo",W396)))</formula>
    </cfRule>
    <cfRule type="containsText" dxfId="920" priority="737" operator="containsText" text="Bajo">
      <formula>NOT(ISERROR(SEARCH("Bajo",W396)))</formula>
    </cfRule>
  </conditionalFormatting>
  <conditionalFormatting sqref="W398">
    <cfRule type="containsText" dxfId="919" priority="731" operator="containsText" text="Alto">
      <formula>NOT(ISERROR(SEARCH("Alto",W398)))</formula>
    </cfRule>
    <cfRule type="containsText" dxfId="918" priority="730" operator="containsText" text="Moderado">
      <formula>NOT(ISERROR(SEARCH("Moderado",W398)))</formula>
    </cfRule>
    <cfRule type="containsText" dxfId="917" priority="729" operator="containsText" text="Bajo">
      <formula>NOT(ISERROR(SEARCH("Bajo",W398)))</formula>
    </cfRule>
    <cfRule type="containsText" dxfId="916" priority="732" operator="containsText" text="Extremo">
      <formula>NOT(ISERROR(SEARCH("Extremo",W398)))</formula>
    </cfRule>
  </conditionalFormatting>
  <conditionalFormatting sqref="W400:W401">
    <cfRule type="containsText" dxfId="915" priority="722" operator="containsText" text="Moderado">
      <formula>NOT(ISERROR(SEARCH("Moderado",W400)))</formula>
    </cfRule>
    <cfRule type="containsText" dxfId="914" priority="721" operator="containsText" text="Bajo">
      <formula>NOT(ISERROR(SEARCH("Bajo",W400)))</formula>
    </cfRule>
    <cfRule type="containsText" dxfId="913" priority="723" operator="containsText" text="Alto">
      <formula>NOT(ISERROR(SEARCH("Alto",W400)))</formula>
    </cfRule>
    <cfRule type="containsText" dxfId="912" priority="724" operator="containsText" text="Extremo">
      <formula>NOT(ISERROR(SEARCH("Extremo",W400)))</formula>
    </cfRule>
  </conditionalFormatting>
  <conditionalFormatting sqref="W404">
    <cfRule type="containsText" dxfId="911" priority="504" operator="containsText" text="Extremo">
      <formula>NOT(ISERROR(SEARCH("Extremo",W404)))</formula>
    </cfRule>
    <cfRule type="containsText" dxfId="910" priority="503" operator="containsText" text="Alto">
      <formula>NOT(ISERROR(SEARCH("Alto",W404)))</formula>
    </cfRule>
    <cfRule type="containsText" dxfId="909" priority="502" operator="containsText" text="Moderado">
      <formula>NOT(ISERROR(SEARCH("Moderado",W404)))</formula>
    </cfRule>
    <cfRule type="containsText" dxfId="908" priority="501" operator="containsText" text="Bajo">
      <formula>NOT(ISERROR(SEARCH("Bajo",W404)))</formula>
    </cfRule>
  </conditionalFormatting>
  <conditionalFormatting sqref="W406">
    <cfRule type="containsText" dxfId="907" priority="493" operator="containsText" text="Bajo">
      <formula>NOT(ISERROR(SEARCH("Bajo",W406)))</formula>
    </cfRule>
    <cfRule type="containsText" dxfId="906" priority="494" operator="containsText" text="Moderado">
      <formula>NOT(ISERROR(SEARCH("Moderado",W406)))</formula>
    </cfRule>
    <cfRule type="containsText" dxfId="905" priority="496" operator="containsText" text="Extremo">
      <formula>NOT(ISERROR(SEARCH("Extremo",W406)))</formula>
    </cfRule>
    <cfRule type="containsText" dxfId="904" priority="495" operator="containsText" text="Alto">
      <formula>NOT(ISERROR(SEARCH("Alto",W406)))</formula>
    </cfRule>
  </conditionalFormatting>
  <conditionalFormatting sqref="W408:W409">
    <cfRule type="containsText" dxfId="903" priority="486" operator="containsText" text="Moderado">
      <formula>NOT(ISERROR(SEARCH("Moderado",W408)))</formula>
    </cfRule>
    <cfRule type="containsText" dxfId="902" priority="488" operator="containsText" text="Extremo">
      <formula>NOT(ISERROR(SEARCH("Extremo",W408)))</formula>
    </cfRule>
    <cfRule type="containsText" dxfId="901" priority="487" operator="containsText" text="Alto">
      <formula>NOT(ISERROR(SEARCH("Alto",W408)))</formula>
    </cfRule>
    <cfRule type="containsText" dxfId="900" priority="485" operator="containsText" text="Bajo">
      <formula>NOT(ISERROR(SEARCH("Bajo",W408)))</formula>
    </cfRule>
  </conditionalFormatting>
  <conditionalFormatting sqref="W411:W413">
    <cfRule type="containsText" dxfId="899" priority="209" operator="containsText" text="Bajo">
      <formula>NOT(ISERROR(SEARCH("Bajo",W411)))</formula>
    </cfRule>
    <cfRule type="containsText" dxfId="898" priority="212" operator="containsText" text="Extremo">
      <formula>NOT(ISERROR(SEARCH("Extremo",W411)))</formula>
    </cfRule>
    <cfRule type="containsText" dxfId="897" priority="211" operator="containsText" text="Alto">
      <formula>NOT(ISERROR(SEARCH("Alto",W411)))</formula>
    </cfRule>
    <cfRule type="containsText" dxfId="896" priority="210" operator="containsText" text="Moderado">
      <formula>NOT(ISERROR(SEARCH("Moderado",W411)))</formula>
    </cfRule>
  </conditionalFormatting>
  <conditionalFormatting sqref="W415">
    <cfRule type="containsText" dxfId="895" priority="204" operator="containsText" text="Extremo">
      <formula>NOT(ISERROR(SEARCH("Extremo",W415)))</formula>
    </cfRule>
    <cfRule type="containsText" dxfId="894" priority="202" operator="containsText" text="Moderado">
      <formula>NOT(ISERROR(SEARCH("Moderado",W415)))</formula>
    </cfRule>
    <cfRule type="containsText" dxfId="893" priority="201" operator="containsText" text="Bajo">
      <formula>NOT(ISERROR(SEARCH("Bajo",W415)))</formula>
    </cfRule>
    <cfRule type="containsText" dxfId="892" priority="203" operator="containsText" text="Alto">
      <formula>NOT(ISERROR(SEARCH("Alto",W415)))</formula>
    </cfRule>
  </conditionalFormatting>
  <conditionalFormatting sqref="W417">
    <cfRule type="containsText" dxfId="891" priority="479" operator="containsText" text="Alto">
      <formula>NOT(ISERROR(SEARCH("Alto",W417)))</formula>
    </cfRule>
    <cfRule type="containsText" dxfId="890" priority="477" operator="containsText" text="Bajo">
      <formula>NOT(ISERROR(SEARCH("Bajo",W417)))</formula>
    </cfRule>
    <cfRule type="containsText" dxfId="889" priority="478" operator="containsText" text="Moderado">
      <formula>NOT(ISERROR(SEARCH("Moderado",W417)))</formula>
    </cfRule>
    <cfRule type="containsText" dxfId="888" priority="480" operator="containsText" text="Extremo">
      <formula>NOT(ISERROR(SEARCH("Extremo",W417)))</formula>
    </cfRule>
  </conditionalFormatting>
  <conditionalFormatting sqref="W420">
    <cfRule type="containsText" dxfId="887" priority="467" operator="containsText" text="Alto">
      <formula>NOT(ISERROR(SEARCH("Alto",W420)))</formula>
    </cfRule>
    <cfRule type="containsText" dxfId="886" priority="465" operator="containsText" text="Bajo">
      <formula>NOT(ISERROR(SEARCH("Bajo",W420)))</formula>
    </cfRule>
    <cfRule type="containsText" dxfId="885" priority="468" operator="containsText" text="Extremo">
      <formula>NOT(ISERROR(SEARCH("Extremo",W420)))</formula>
    </cfRule>
    <cfRule type="containsText" dxfId="884" priority="466" operator="containsText" text="Moderado">
      <formula>NOT(ISERROR(SEARCH("Moderado",W420)))</formula>
    </cfRule>
  </conditionalFormatting>
  <conditionalFormatting sqref="W423">
    <cfRule type="containsText" dxfId="883" priority="451" operator="containsText" text="Alto">
      <formula>NOT(ISERROR(SEARCH("Alto",W423)))</formula>
    </cfRule>
    <cfRule type="containsText" dxfId="882" priority="450" operator="containsText" text="Moderado">
      <formula>NOT(ISERROR(SEARCH("Moderado",W423)))</formula>
    </cfRule>
    <cfRule type="containsText" dxfId="881" priority="449" operator="containsText" text="Bajo">
      <formula>NOT(ISERROR(SEARCH("Bajo",W423)))</formula>
    </cfRule>
    <cfRule type="containsText" dxfId="880" priority="452" operator="containsText" text="Extremo">
      <formula>NOT(ISERROR(SEARCH("Extremo",W423)))</formula>
    </cfRule>
  </conditionalFormatting>
  <conditionalFormatting sqref="W426">
    <cfRule type="containsText" dxfId="879" priority="442" operator="containsText" text="Moderado">
      <formula>NOT(ISERROR(SEARCH("Moderado",W426)))</formula>
    </cfRule>
    <cfRule type="containsText" dxfId="878" priority="443" operator="containsText" text="Alto">
      <formula>NOT(ISERROR(SEARCH("Alto",W426)))</formula>
    </cfRule>
    <cfRule type="containsText" dxfId="877" priority="444" operator="containsText" text="Extremo">
      <formula>NOT(ISERROR(SEARCH("Extremo",W426)))</formula>
    </cfRule>
    <cfRule type="containsText" dxfId="876" priority="441" operator="containsText" text="Bajo">
      <formula>NOT(ISERROR(SEARCH("Bajo",W426)))</formula>
    </cfRule>
  </conditionalFormatting>
  <conditionalFormatting sqref="W429:W435">
    <cfRule type="containsText" dxfId="875" priority="191" operator="containsText" text="Alto">
      <formula>NOT(ISERROR(SEARCH("Alto",W429)))</formula>
    </cfRule>
    <cfRule type="containsText" dxfId="874" priority="192" operator="containsText" text="Extremo">
      <formula>NOT(ISERROR(SEARCH("Extremo",W429)))</formula>
    </cfRule>
    <cfRule type="containsText" dxfId="873" priority="189" operator="containsText" text="Bajo">
      <formula>NOT(ISERROR(SEARCH("Bajo",W429)))</formula>
    </cfRule>
    <cfRule type="containsText" dxfId="872" priority="190" operator="containsText" text="Moderado">
      <formula>NOT(ISERROR(SEARCH("Moderado",W429)))</formula>
    </cfRule>
  </conditionalFormatting>
  <conditionalFormatting sqref="W437">
    <cfRule type="containsText" dxfId="871" priority="417" operator="containsText" text="Bajo">
      <formula>NOT(ISERROR(SEARCH("Bajo",W437)))</formula>
    </cfRule>
    <cfRule type="containsText" dxfId="870" priority="420" operator="containsText" text="Extremo">
      <formula>NOT(ISERROR(SEARCH("Extremo",W437)))</formula>
    </cfRule>
    <cfRule type="containsText" dxfId="869" priority="419" operator="containsText" text="Alto">
      <formula>NOT(ISERROR(SEARCH("Alto",W437)))</formula>
    </cfRule>
    <cfRule type="containsText" dxfId="868" priority="418" operator="containsText" text="Moderado">
      <formula>NOT(ISERROR(SEARCH("Moderado",W437)))</formula>
    </cfRule>
  </conditionalFormatting>
  <conditionalFormatting sqref="W439">
    <cfRule type="containsText" dxfId="867" priority="182" operator="containsText" text="Moderado">
      <formula>NOT(ISERROR(SEARCH("Moderado",W439)))</formula>
    </cfRule>
    <cfRule type="containsText" dxfId="866" priority="184" operator="containsText" text="Extremo">
      <formula>NOT(ISERROR(SEARCH("Extremo",W439)))</formula>
    </cfRule>
    <cfRule type="containsText" dxfId="865" priority="183" operator="containsText" text="Alto">
      <formula>NOT(ISERROR(SEARCH("Alto",W439)))</formula>
    </cfRule>
    <cfRule type="containsText" dxfId="864" priority="181" operator="containsText" text="Bajo">
      <formula>NOT(ISERROR(SEARCH("Bajo",W439)))</formula>
    </cfRule>
  </conditionalFormatting>
  <conditionalFormatting sqref="W441">
    <cfRule type="containsText" dxfId="863" priority="176" operator="containsText" text="Extremo">
      <formula>NOT(ISERROR(SEARCH("Extremo",W441)))</formula>
    </cfRule>
    <cfRule type="containsText" dxfId="862" priority="175" operator="containsText" text="Alto">
      <formula>NOT(ISERROR(SEARCH("Alto",W441)))</formula>
    </cfRule>
    <cfRule type="containsText" dxfId="861" priority="173" operator="containsText" text="Bajo">
      <formula>NOT(ISERROR(SEARCH("Bajo",W441)))</formula>
    </cfRule>
    <cfRule type="containsText" dxfId="860" priority="174" operator="containsText" text="Moderado">
      <formula>NOT(ISERROR(SEARCH("Moderado",W441)))</formula>
    </cfRule>
  </conditionalFormatting>
  <conditionalFormatting sqref="W443">
    <cfRule type="containsText" dxfId="859" priority="165" operator="containsText" text="Bajo">
      <formula>NOT(ISERROR(SEARCH("Bajo",W443)))</formula>
    </cfRule>
    <cfRule type="containsText" dxfId="858" priority="166" operator="containsText" text="Moderado">
      <formula>NOT(ISERROR(SEARCH("Moderado",W443)))</formula>
    </cfRule>
    <cfRule type="containsText" dxfId="857" priority="168" operator="containsText" text="Extremo">
      <formula>NOT(ISERROR(SEARCH("Extremo",W443)))</formula>
    </cfRule>
    <cfRule type="containsText" dxfId="856" priority="167" operator="containsText" text="Alto">
      <formula>NOT(ISERROR(SEARCH("Alto",W443)))</formula>
    </cfRule>
  </conditionalFormatting>
  <conditionalFormatting sqref="W445">
    <cfRule type="containsText" dxfId="855" priority="157" operator="containsText" text="Bajo">
      <formula>NOT(ISERROR(SEARCH("Bajo",W445)))</formula>
    </cfRule>
    <cfRule type="containsText" dxfId="854" priority="158" operator="containsText" text="Moderado">
      <formula>NOT(ISERROR(SEARCH("Moderado",W445)))</formula>
    </cfRule>
    <cfRule type="containsText" dxfId="853" priority="159" operator="containsText" text="Alto">
      <formula>NOT(ISERROR(SEARCH("Alto",W445)))</formula>
    </cfRule>
    <cfRule type="containsText" dxfId="852" priority="160" operator="containsText" text="Extremo">
      <formula>NOT(ISERROR(SEARCH("Extremo",W445)))</formula>
    </cfRule>
  </conditionalFormatting>
  <conditionalFormatting sqref="W448">
    <cfRule type="containsText" dxfId="851" priority="149" operator="containsText" text="Bajo">
      <formula>NOT(ISERROR(SEARCH("Bajo",W448)))</formula>
    </cfRule>
    <cfRule type="containsText" dxfId="850" priority="152" operator="containsText" text="Extremo">
      <formula>NOT(ISERROR(SEARCH("Extremo",W448)))</formula>
    </cfRule>
    <cfRule type="containsText" dxfId="849" priority="151" operator="containsText" text="Alto">
      <formula>NOT(ISERROR(SEARCH("Alto",W448)))</formula>
    </cfRule>
    <cfRule type="containsText" dxfId="848" priority="150" operator="containsText" text="Moderado">
      <formula>NOT(ISERROR(SEARCH("Moderado",W448)))</formula>
    </cfRule>
  </conditionalFormatting>
  <conditionalFormatting sqref="W450">
    <cfRule type="containsText" dxfId="847" priority="409" operator="containsText" text="Bajo">
      <formula>NOT(ISERROR(SEARCH("Bajo",W450)))</formula>
    </cfRule>
    <cfRule type="containsText" dxfId="846" priority="412" operator="containsText" text="Extremo">
      <formula>NOT(ISERROR(SEARCH("Extremo",W450)))</formula>
    </cfRule>
    <cfRule type="containsText" dxfId="845" priority="410" operator="containsText" text="Moderado">
      <formula>NOT(ISERROR(SEARCH("Moderado",W450)))</formula>
    </cfRule>
    <cfRule type="containsText" dxfId="844" priority="411" operator="containsText" text="Alto">
      <formula>NOT(ISERROR(SEARCH("Alto",W450)))</formula>
    </cfRule>
  </conditionalFormatting>
  <conditionalFormatting sqref="W453">
    <cfRule type="containsText" dxfId="843" priority="404" operator="containsText" text="Extremo">
      <formula>NOT(ISERROR(SEARCH("Extremo",W453)))</formula>
    </cfRule>
    <cfRule type="containsText" dxfId="842" priority="403" operator="containsText" text="Alto">
      <formula>NOT(ISERROR(SEARCH("Alto",W453)))</formula>
    </cfRule>
    <cfRule type="containsText" dxfId="841" priority="402" operator="containsText" text="Moderado">
      <formula>NOT(ISERROR(SEARCH("Moderado",W453)))</formula>
    </cfRule>
    <cfRule type="containsText" dxfId="840" priority="401" operator="containsText" text="Bajo">
      <formula>NOT(ISERROR(SEARCH("Bajo",W453)))</formula>
    </cfRule>
  </conditionalFormatting>
  <conditionalFormatting sqref="W456">
    <cfRule type="containsText" dxfId="839" priority="393" operator="containsText" text="Bajo">
      <formula>NOT(ISERROR(SEARCH("Bajo",W456)))</formula>
    </cfRule>
    <cfRule type="containsText" dxfId="838" priority="394" operator="containsText" text="Moderado">
      <formula>NOT(ISERROR(SEARCH("Moderado",W456)))</formula>
    </cfRule>
    <cfRule type="containsText" dxfId="837" priority="395" operator="containsText" text="Alto">
      <formula>NOT(ISERROR(SEARCH("Alto",W456)))</formula>
    </cfRule>
    <cfRule type="containsText" dxfId="836" priority="396" operator="containsText" text="Extremo">
      <formula>NOT(ISERROR(SEARCH("Extremo",W456)))</formula>
    </cfRule>
  </conditionalFormatting>
  <conditionalFormatting sqref="W459">
    <cfRule type="containsText" dxfId="835" priority="385" operator="containsText" text="Bajo">
      <formula>NOT(ISERROR(SEARCH("Bajo",W459)))</formula>
    </cfRule>
    <cfRule type="containsText" dxfId="834" priority="386" operator="containsText" text="Moderado">
      <formula>NOT(ISERROR(SEARCH("Moderado",W459)))</formula>
    </cfRule>
    <cfRule type="containsText" dxfId="833" priority="387" operator="containsText" text="Alto">
      <formula>NOT(ISERROR(SEARCH("Alto",W459)))</formula>
    </cfRule>
    <cfRule type="containsText" dxfId="832" priority="388" operator="containsText" text="Extremo">
      <formula>NOT(ISERROR(SEARCH("Extremo",W459)))</formula>
    </cfRule>
  </conditionalFormatting>
  <conditionalFormatting sqref="W461:W462">
    <cfRule type="containsText" dxfId="831" priority="142" operator="containsText" text="Moderado">
      <formula>NOT(ISERROR(SEARCH("Moderado",W461)))</formula>
    </cfRule>
    <cfRule type="containsText" dxfId="830" priority="141" operator="containsText" text="Bajo">
      <formula>NOT(ISERROR(SEARCH("Bajo",W461)))</formula>
    </cfRule>
    <cfRule type="containsText" dxfId="829" priority="144" operator="containsText" text="Extremo">
      <formula>NOT(ISERROR(SEARCH("Extremo",W461)))</formula>
    </cfRule>
    <cfRule type="containsText" dxfId="828" priority="143" operator="containsText" text="Alto">
      <formula>NOT(ISERROR(SEARCH("Alto",W461)))</formula>
    </cfRule>
  </conditionalFormatting>
  <conditionalFormatting sqref="W464">
    <cfRule type="containsText" dxfId="827" priority="133" operator="containsText" text="Bajo">
      <formula>NOT(ISERROR(SEARCH("Bajo",W464)))</formula>
    </cfRule>
    <cfRule type="containsText" dxfId="826" priority="134" operator="containsText" text="Moderado">
      <formula>NOT(ISERROR(SEARCH("Moderado",W464)))</formula>
    </cfRule>
    <cfRule type="containsText" dxfId="825" priority="135" operator="containsText" text="Alto">
      <formula>NOT(ISERROR(SEARCH("Alto",W464)))</formula>
    </cfRule>
    <cfRule type="containsText" dxfId="824" priority="136" operator="containsText" text="Extremo">
      <formula>NOT(ISERROR(SEARCH("Extremo",W464)))</formula>
    </cfRule>
  </conditionalFormatting>
  <conditionalFormatting sqref="W466">
    <cfRule type="containsText" dxfId="823" priority="377" operator="containsText" text="Bajo">
      <formula>NOT(ISERROR(SEARCH("Bajo",W466)))</formula>
    </cfRule>
    <cfRule type="containsText" dxfId="822" priority="378" operator="containsText" text="Moderado">
      <formula>NOT(ISERROR(SEARCH("Moderado",W466)))</formula>
    </cfRule>
    <cfRule type="containsText" dxfId="821" priority="380" operator="containsText" text="Extremo">
      <formula>NOT(ISERROR(SEARCH("Extremo",W466)))</formula>
    </cfRule>
    <cfRule type="containsText" dxfId="820" priority="379" operator="containsText" text="Alto">
      <formula>NOT(ISERROR(SEARCH("Alto",W466)))</formula>
    </cfRule>
  </conditionalFormatting>
  <conditionalFormatting sqref="W469">
    <cfRule type="containsText" dxfId="819" priority="371" operator="containsText" text="Alto">
      <formula>NOT(ISERROR(SEARCH("Alto",W469)))</formula>
    </cfRule>
    <cfRule type="containsText" dxfId="818" priority="369" operator="containsText" text="Bajo">
      <formula>NOT(ISERROR(SEARCH("Bajo",W469)))</formula>
    </cfRule>
    <cfRule type="containsText" dxfId="817" priority="370" operator="containsText" text="Moderado">
      <formula>NOT(ISERROR(SEARCH("Moderado",W469)))</formula>
    </cfRule>
    <cfRule type="containsText" dxfId="816" priority="372" operator="containsText" text="Extremo">
      <formula>NOT(ISERROR(SEARCH("Extremo",W469)))</formula>
    </cfRule>
  </conditionalFormatting>
  <conditionalFormatting sqref="W472">
    <cfRule type="containsText" dxfId="815" priority="361" operator="containsText" text="Bajo">
      <formula>NOT(ISERROR(SEARCH("Bajo",W472)))</formula>
    </cfRule>
    <cfRule type="containsText" dxfId="814" priority="362" operator="containsText" text="Moderado">
      <formula>NOT(ISERROR(SEARCH("Moderado",W472)))</formula>
    </cfRule>
    <cfRule type="containsText" dxfId="813" priority="363" operator="containsText" text="Alto">
      <formula>NOT(ISERROR(SEARCH("Alto",W472)))</formula>
    </cfRule>
    <cfRule type="containsText" dxfId="812" priority="364" operator="containsText" text="Extremo">
      <formula>NOT(ISERROR(SEARCH("Extremo",W472)))</formula>
    </cfRule>
  </conditionalFormatting>
  <conditionalFormatting sqref="W475">
    <cfRule type="containsText" dxfId="811" priority="355" operator="containsText" text="Alto">
      <formula>NOT(ISERROR(SEARCH("Alto",W475)))</formula>
    </cfRule>
    <cfRule type="containsText" dxfId="810" priority="353" operator="containsText" text="Bajo">
      <formula>NOT(ISERROR(SEARCH("Bajo",W475)))</formula>
    </cfRule>
    <cfRule type="containsText" dxfId="809" priority="354" operator="containsText" text="Moderado">
      <formula>NOT(ISERROR(SEARCH("Moderado",W475)))</formula>
    </cfRule>
    <cfRule type="containsText" dxfId="808" priority="356" operator="containsText" text="Extremo">
      <formula>NOT(ISERROR(SEARCH("Extremo",W475)))</formula>
    </cfRule>
  </conditionalFormatting>
  <conditionalFormatting sqref="W478:W479">
    <cfRule type="containsText" dxfId="807" priority="629" operator="containsText" text="Bajo">
      <formula>NOT(ISERROR(SEARCH("Bajo",W478)))</formula>
    </cfRule>
    <cfRule type="containsText" dxfId="806" priority="630" operator="containsText" text="Moderado">
      <formula>NOT(ISERROR(SEARCH("Moderado",W478)))</formula>
    </cfRule>
    <cfRule type="containsText" dxfId="805" priority="632" operator="containsText" text="Extremo">
      <formula>NOT(ISERROR(SEARCH("Extremo",W478)))</formula>
    </cfRule>
    <cfRule type="containsText" dxfId="804" priority="631" operator="containsText" text="Alto">
      <formula>NOT(ISERROR(SEARCH("Alto",W478)))</formula>
    </cfRule>
  </conditionalFormatting>
  <conditionalFormatting sqref="W481">
    <cfRule type="containsText" dxfId="803" priority="622" operator="containsText" text="Moderado">
      <formula>NOT(ISERROR(SEARCH("Moderado",W481)))</formula>
    </cfRule>
    <cfRule type="containsText" dxfId="802" priority="621" operator="containsText" text="Bajo">
      <formula>NOT(ISERROR(SEARCH("Bajo",W481)))</formula>
    </cfRule>
    <cfRule type="containsText" dxfId="801" priority="624" operator="containsText" text="Extremo">
      <formula>NOT(ISERROR(SEARCH("Extremo",W481)))</formula>
    </cfRule>
    <cfRule type="containsText" dxfId="800" priority="623" operator="containsText" text="Alto">
      <formula>NOT(ISERROR(SEARCH("Alto",W481)))</formula>
    </cfRule>
  </conditionalFormatting>
  <conditionalFormatting sqref="W483:W485">
    <cfRule type="containsText" dxfId="799" priority="347" operator="containsText" text="Alto">
      <formula>NOT(ISERROR(SEARCH("Alto",W483)))</formula>
    </cfRule>
    <cfRule type="containsText" dxfId="798" priority="345" operator="containsText" text="Bajo">
      <formula>NOT(ISERROR(SEARCH("Bajo",W483)))</formula>
    </cfRule>
    <cfRule type="containsText" dxfId="797" priority="348" operator="containsText" text="Extremo">
      <formula>NOT(ISERROR(SEARCH("Extremo",W483)))</formula>
    </cfRule>
    <cfRule type="containsText" dxfId="796" priority="346" operator="containsText" text="Moderado">
      <formula>NOT(ISERROR(SEARCH("Moderado",W483)))</formula>
    </cfRule>
  </conditionalFormatting>
  <conditionalFormatting sqref="W487">
    <cfRule type="containsText" dxfId="795" priority="338" operator="containsText" text="Moderado">
      <formula>NOT(ISERROR(SEARCH("Moderado",W487)))</formula>
    </cfRule>
    <cfRule type="containsText" dxfId="794" priority="339" operator="containsText" text="Alto">
      <formula>NOT(ISERROR(SEARCH("Alto",W487)))</formula>
    </cfRule>
    <cfRule type="containsText" dxfId="793" priority="340" operator="containsText" text="Extremo">
      <formula>NOT(ISERROR(SEARCH("Extremo",W487)))</formula>
    </cfRule>
    <cfRule type="containsText" dxfId="792" priority="337" operator="containsText" text="Bajo">
      <formula>NOT(ISERROR(SEARCH("Bajo",W487)))</formula>
    </cfRule>
  </conditionalFormatting>
  <conditionalFormatting sqref="W489:W494">
    <cfRule type="containsText" dxfId="791" priority="324" operator="containsText" text="Extremo">
      <formula>NOT(ISERROR(SEARCH("Extremo",W489)))</formula>
    </cfRule>
    <cfRule type="containsText" dxfId="790" priority="323" operator="containsText" text="Alto">
      <formula>NOT(ISERROR(SEARCH("Alto",W489)))</formula>
    </cfRule>
    <cfRule type="containsText" dxfId="789" priority="322" operator="containsText" text="Moderado">
      <formula>NOT(ISERROR(SEARCH("Moderado",W489)))</formula>
    </cfRule>
    <cfRule type="containsText" dxfId="788" priority="321" operator="containsText" text="Bajo">
      <formula>NOT(ISERROR(SEARCH("Bajo",W489)))</formula>
    </cfRule>
  </conditionalFormatting>
  <conditionalFormatting sqref="W490:W493">
    <cfRule type="containsText" dxfId="787" priority="607" operator="containsText" text="Alto">
      <formula>NOT(ISERROR(SEARCH("Alto",W490)))</formula>
    </cfRule>
    <cfRule type="containsText" dxfId="786" priority="608" operator="containsText" text="Extremo">
      <formula>NOT(ISERROR(SEARCH("Extremo",W490)))</formula>
    </cfRule>
    <cfRule type="containsText" dxfId="785" priority="606" operator="containsText" text="Moderado">
      <formula>NOT(ISERROR(SEARCH("Moderado",W490)))</formula>
    </cfRule>
    <cfRule type="containsText" dxfId="784" priority="605" operator="containsText" text="Bajo">
      <formula>NOT(ISERROR(SEARCH("Bajo",W490)))</formula>
    </cfRule>
  </conditionalFormatting>
  <conditionalFormatting sqref="W496">
    <cfRule type="containsText" dxfId="783" priority="595" operator="containsText" text="Alto">
      <formula>NOT(ISERROR(SEARCH("Alto",W496)))</formula>
    </cfRule>
    <cfRule type="containsText" dxfId="782" priority="594" operator="containsText" text="Moderado">
      <formula>NOT(ISERROR(SEARCH("Moderado",W496)))</formula>
    </cfRule>
    <cfRule type="containsText" dxfId="781" priority="593" operator="containsText" text="Bajo">
      <formula>NOT(ISERROR(SEARCH("Bajo",W496)))</formula>
    </cfRule>
    <cfRule type="containsText" dxfId="780" priority="596" operator="containsText" text="Extremo">
      <formula>NOT(ISERROR(SEARCH("Extremo",W496)))</formula>
    </cfRule>
  </conditionalFormatting>
  <conditionalFormatting sqref="W499">
    <cfRule type="containsText" dxfId="779" priority="588" operator="containsText" text="Extremo">
      <formula>NOT(ISERROR(SEARCH("Extremo",W499)))</formula>
    </cfRule>
    <cfRule type="containsText" dxfId="778" priority="585" operator="containsText" text="Bajo">
      <formula>NOT(ISERROR(SEARCH("Bajo",W499)))</formula>
    </cfRule>
    <cfRule type="containsText" dxfId="777" priority="587" operator="containsText" text="Alto">
      <formula>NOT(ISERROR(SEARCH("Alto",W499)))</formula>
    </cfRule>
    <cfRule type="containsText" dxfId="776" priority="586" operator="containsText" text="Moderado">
      <formula>NOT(ISERROR(SEARCH("Moderado",W499)))</formula>
    </cfRule>
  </conditionalFormatting>
  <conditionalFormatting sqref="W502">
    <cfRule type="containsText" dxfId="775" priority="577" operator="containsText" text="Bajo">
      <formula>NOT(ISERROR(SEARCH("Bajo",W502)))</formula>
    </cfRule>
    <cfRule type="containsText" dxfId="774" priority="578" operator="containsText" text="Moderado">
      <formula>NOT(ISERROR(SEARCH("Moderado",W502)))</formula>
    </cfRule>
    <cfRule type="containsText" dxfId="773" priority="579" operator="containsText" text="Alto">
      <formula>NOT(ISERROR(SEARCH("Alto",W502)))</formula>
    </cfRule>
    <cfRule type="containsText" dxfId="772" priority="580" operator="containsText" text="Extremo">
      <formula>NOT(ISERROR(SEARCH("Extremo",W502)))</formula>
    </cfRule>
  </conditionalFormatting>
  <conditionalFormatting sqref="W505">
    <cfRule type="containsText" dxfId="771" priority="573" operator="containsText" text="Bajo">
      <formula>NOT(ISERROR(SEARCH("Bajo",W505)))</formula>
    </cfRule>
    <cfRule type="containsText" dxfId="770" priority="574" operator="containsText" text="Moderado">
      <formula>NOT(ISERROR(SEARCH("Moderado",W505)))</formula>
    </cfRule>
    <cfRule type="containsText" dxfId="769" priority="575" operator="containsText" text="Alto">
      <formula>NOT(ISERROR(SEARCH("Alto",W505)))</formula>
    </cfRule>
    <cfRule type="containsText" dxfId="768" priority="576" operator="containsText" text="Extremo">
      <formula>NOT(ISERROR(SEARCH("Extremo",W505)))</formula>
    </cfRule>
  </conditionalFormatting>
  <conditionalFormatting sqref="W508:W517">
    <cfRule type="containsText" dxfId="767" priority="275" operator="containsText" text="Alto">
      <formula>NOT(ISERROR(SEARCH("Alto",W508)))</formula>
    </cfRule>
    <cfRule type="containsText" dxfId="766" priority="274" operator="containsText" text="Moderado">
      <formula>NOT(ISERROR(SEARCH("Moderado",W508)))</formula>
    </cfRule>
    <cfRule type="containsText" dxfId="765" priority="273" operator="containsText" text="Bajo">
      <formula>NOT(ISERROR(SEARCH("Bajo",W508)))</formula>
    </cfRule>
    <cfRule type="containsText" dxfId="764" priority="276" operator="containsText" text="Extremo">
      <formula>NOT(ISERROR(SEARCH("Extremo",W508)))</formula>
    </cfRule>
  </conditionalFormatting>
  <conditionalFormatting sqref="W513:W516">
    <cfRule type="containsText" dxfId="763" priority="567" operator="containsText" text="Alto">
      <formula>NOT(ISERROR(SEARCH("Alto",W513)))</formula>
    </cfRule>
    <cfRule type="containsText" dxfId="762" priority="565" operator="containsText" text="Bajo">
      <formula>NOT(ISERROR(SEARCH("Bajo",W513)))</formula>
    </cfRule>
    <cfRule type="containsText" dxfId="761" priority="568" operator="containsText" text="Extremo">
      <formula>NOT(ISERROR(SEARCH("Extremo",W513)))</formula>
    </cfRule>
    <cfRule type="containsText" dxfId="760" priority="566" operator="containsText" text="Moderado">
      <formula>NOT(ISERROR(SEARCH("Moderado",W513)))</formula>
    </cfRule>
  </conditionalFormatting>
  <conditionalFormatting sqref="W520">
    <cfRule type="containsText" dxfId="759" priority="268" operator="containsText" text="Extremo">
      <formula>NOT(ISERROR(SEARCH("Extremo",W520)))</formula>
    </cfRule>
    <cfRule type="containsText" dxfId="758" priority="267" operator="containsText" text="Alto">
      <formula>NOT(ISERROR(SEARCH("Alto",W520)))</formula>
    </cfRule>
    <cfRule type="containsText" dxfId="757" priority="265" operator="containsText" text="Bajo">
      <formula>NOT(ISERROR(SEARCH("Bajo",W520)))</formula>
    </cfRule>
    <cfRule type="containsText" dxfId="756" priority="266" operator="containsText" text="Moderado">
      <formula>NOT(ISERROR(SEARCH("Moderado",W520)))</formula>
    </cfRule>
  </conditionalFormatting>
  <conditionalFormatting sqref="W523">
    <cfRule type="containsText" dxfId="755" priority="257" operator="containsText" text="Bajo">
      <formula>NOT(ISERROR(SEARCH("Bajo",W523)))</formula>
    </cfRule>
    <cfRule type="containsText" dxfId="754" priority="259" operator="containsText" text="Alto">
      <formula>NOT(ISERROR(SEARCH("Alto",W523)))</formula>
    </cfRule>
    <cfRule type="containsText" dxfId="753" priority="258" operator="containsText" text="Moderado">
      <formula>NOT(ISERROR(SEARCH("Moderado",W523)))</formula>
    </cfRule>
    <cfRule type="containsText" dxfId="752" priority="260" operator="containsText" text="Extremo">
      <formula>NOT(ISERROR(SEARCH("Extremo",W523)))</formula>
    </cfRule>
  </conditionalFormatting>
  <conditionalFormatting sqref="W526">
    <cfRule type="containsText" dxfId="751" priority="251" operator="containsText" text="Alto">
      <formula>NOT(ISERROR(SEARCH("Alto",W526)))</formula>
    </cfRule>
    <cfRule type="containsText" dxfId="750" priority="252" operator="containsText" text="Extremo">
      <formula>NOT(ISERROR(SEARCH("Extremo",W526)))</formula>
    </cfRule>
    <cfRule type="containsText" dxfId="749" priority="249" operator="containsText" text="Bajo">
      <formula>NOT(ISERROR(SEARCH("Bajo",W526)))</formula>
    </cfRule>
    <cfRule type="containsText" dxfId="748" priority="250" operator="containsText" text="Moderado">
      <formula>NOT(ISERROR(SEARCH("Moderado",W526)))</formula>
    </cfRule>
  </conditionalFormatting>
  <conditionalFormatting sqref="W529">
    <cfRule type="containsText" dxfId="747" priority="244" operator="containsText" text="Extremo">
      <formula>NOT(ISERROR(SEARCH("Extremo",W529)))</formula>
    </cfRule>
    <cfRule type="containsText" dxfId="746" priority="243" operator="containsText" text="Alto">
      <formula>NOT(ISERROR(SEARCH("Alto",W529)))</formula>
    </cfRule>
    <cfRule type="containsText" dxfId="745" priority="242" operator="containsText" text="Moderado">
      <formula>NOT(ISERROR(SEARCH("Moderado",W529)))</formula>
    </cfRule>
    <cfRule type="containsText" dxfId="744" priority="241" operator="containsText" text="Bajo">
      <formula>NOT(ISERROR(SEARCH("Bajo",W529)))</formula>
    </cfRule>
  </conditionalFormatting>
  <conditionalFormatting sqref="W532">
    <cfRule type="containsText" dxfId="743" priority="235" operator="containsText" text="Alto">
      <formula>NOT(ISERROR(SEARCH("Alto",W532)))</formula>
    </cfRule>
    <cfRule type="containsText" dxfId="742" priority="234" operator="containsText" text="Moderado">
      <formula>NOT(ISERROR(SEARCH("Moderado",W532)))</formula>
    </cfRule>
    <cfRule type="containsText" dxfId="741" priority="233" operator="containsText" text="Bajo">
      <formula>NOT(ISERROR(SEARCH("Bajo",W532)))</formula>
    </cfRule>
    <cfRule type="containsText" dxfId="740" priority="236" operator="containsText" text="Extremo">
      <formula>NOT(ISERROR(SEARCH("Extremo",W532)))</formula>
    </cfRule>
  </conditionalFormatting>
  <conditionalFormatting sqref="W535">
    <cfRule type="containsText" dxfId="739" priority="557" operator="containsText" text="Bajo">
      <formula>NOT(ISERROR(SEARCH("Bajo",W535)))</formula>
    </cfRule>
    <cfRule type="containsText" dxfId="738" priority="558" operator="containsText" text="Moderado">
      <formula>NOT(ISERROR(SEARCH("Moderado",W535)))</formula>
    </cfRule>
    <cfRule type="containsText" dxfId="737" priority="559" operator="containsText" text="Alto">
      <formula>NOT(ISERROR(SEARCH("Alto",W535)))</formula>
    </cfRule>
    <cfRule type="containsText" dxfId="736" priority="560" operator="containsText" text="Extremo">
      <formula>NOT(ISERROR(SEARCH("Extremo",W535)))</formula>
    </cfRule>
  </conditionalFormatting>
  <conditionalFormatting sqref="W537">
    <cfRule type="containsText" dxfId="735" priority="551" operator="containsText" text="Alto">
      <formula>NOT(ISERROR(SEARCH("Alto",W537)))</formula>
    </cfRule>
    <cfRule type="containsText" dxfId="734" priority="552" operator="containsText" text="Extremo">
      <formula>NOT(ISERROR(SEARCH("Extremo",W537)))</formula>
    </cfRule>
    <cfRule type="containsText" dxfId="733" priority="549" operator="containsText" text="Bajo">
      <formula>NOT(ISERROR(SEARCH("Bajo",W537)))</formula>
    </cfRule>
    <cfRule type="containsText" dxfId="732" priority="550" operator="containsText" text="Moderado">
      <formula>NOT(ISERROR(SEARCH("Moderado",W537)))</formula>
    </cfRule>
  </conditionalFormatting>
  <conditionalFormatting sqref="W540">
    <cfRule type="containsText" dxfId="731" priority="541" operator="containsText" text="Bajo">
      <formula>NOT(ISERROR(SEARCH("Bajo",W540)))</formula>
    </cfRule>
    <cfRule type="containsText" dxfId="730" priority="542" operator="containsText" text="Moderado">
      <formula>NOT(ISERROR(SEARCH("Moderado",W540)))</formula>
    </cfRule>
    <cfRule type="containsText" dxfId="729" priority="543" operator="containsText" text="Alto">
      <formula>NOT(ISERROR(SEARCH("Alto",W540)))</formula>
    </cfRule>
    <cfRule type="containsText" dxfId="728" priority="544" operator="containsText" text="Extremo">
      <formula>NOT(ISERROR(SEARCH("Extremo",W540)))</formula>
    </cfRule>
  </conditionalFormatting>
  <conditionalFormatting sqref="W557">
    <cfRule type="containsText" dxfId="727" priority="21" operator="containsText" text="Bajo">
      <formula>NOT(ISERROR(SEARCH("Bajo",W557)))</formula>
    </cfRule>
    <cfRule type="containsText" dxfId="726" priority="24" operator="containsText" text="Extremo">
      <formula>NOT(ISERROR(SEARCH("Extremo",W557)))</formula>
    </cfRule>
    <cfRule type="containsText" dxfId="725" priority="23" operator="containsText" text="Alto">
      <formula>NOT(ISERROR(SEARCH("Alto",W557)))</formula>
    </cfRule>
    <cfRule type="containsText" dxfId="724" priority="22" operator="containsText" text="Moderado">
      <formula>NOT(ISERROR(SEARCH("Moderado",W557)))</formula>
    </cfRule>
  </conditionalFormatting>
  <conditionalFormatting sqref="W559">
    <cfRule type="containsText" dxfId="723" priority="533" operator="containsText" text="Bajo">
      <formula>NOT(ISERROR(SEARCH("Bajo",W559)))</formula>
    </cfRule>
    <cfRule type="containsText" dxfId="722" priority="534" operator="containsText" text="Moderado">
      <formula>NOT(ISERROR(SEARCH("Moderado",W559)))</formula>
    </cfRule>
    <cfRule type="containsText" dxfId="721" priority="535" operator="containsText" text="Alto">
      <formula>NOT(ISERROR(SEARCH("Alto",W559)))</formula>
    </cfRule>
    <cfRule type="containsText" dxfId="720" priority="536" operator="containsText" text="Extremo">
      <formula>NOT(ISERROR(SEARCH("Extremo",W559)))</formula>
    </cfRule>
  </conditionalFormatting>
  <conditionalFormatting sqref="W562">
    <cfRule type="containsText" dxfId="719" priority="525" operator="containsText" text="Bajo">
      <formula>NOT(ISERROR(SEARCH("Bajo",W562)))</formula>
    </cfRule>
    <cfRule type="containsText" dxfId="718" priority="528" operator="containsText" text="Extremo">
      <formula>NOT(ISERROR(SEARCH("Extremo",W562)))</formula>
    </cfRule>
    <cfRule type="containsText" dxfId="717" priority="527" operator="containsText" text="Alto">
      <formula>NOT(ISERROR(SEARCH("Alto",W562)))</formula>
    </cfRule>
    <cfRule type="containsText" dxfId="716" priority="526" operator="containsText" text="Moderado">
      <formula>NOT(ISERROR(SEARCH("Moderado",W562)))</formula>
    </cfRule>
  </conditionalFormatting>
  <conditionalFormatting sqref="W564">
    <cfRule type="containsText" dxfId="715" priority="518" operator="containsText" text="Moderado">
      <formula>NOT(ISERROR(SEARCH("Moderado",W564)))</formula>
    </cfRule>
    <cfRule type="containsText" dxfId="714" priority="519" operator="containsText" text="Alto">
      <formula>NOT(ISERROR(SEARCH("Alto",W564)))</formula>
    </cfRule>
    <cfRule type="containsText" dxfId="713" priority="520" operator="containsText" text="Extremo">
      <formula>NOT(ISERROR(SEARCH("Extremo",W564)))</formula>
    </cfRule>
    <cfRule type="containsText" dxfId="712" priority="517" operator="containsText" text="Bajo">
      <formula>NOT(ISERROR(SEARCH("Bajo",W564)))</formula>
    </cfRule>
  </conditionalFormatting>
  <conditionalFormatting sqref="AO9 AO11 AO13">
    <cfRule type="containsText" dxfId="711" priority="1903" operator="containsText" text="Alto">
      <formula>NOT(ISERROR(SEARCH("Alto",AO9)))</formula>
    </cfRule>
    <cfRule type="containsText" dxfId="710" priority="1901" operator="containsText" text="Bajo">
      <formula>NOT(ISERROR(SEARCH("Bajo",AO9)))</formula>
    </cfRule>
    <cfRule type="containsText" dxfId="709" priority="1902" operator="containsText" text="Moderado">
      <formula>NOT(ISERROR(SEARCH("Moderado",AO9)))</formula>
    </cfRule>
    <cfRule type="containsText" dxfId="708" priority="1904" operator="containsText" text="Extremo">
      <formula>NOT(ISERROR(SEARCH("Extremo",AO9)))</formula>
    </cfRule>
  </conditionalFormatting>
  <conditionalFormatting sqref="AO16:AO21">
    <cfRule type="containsText" dxfId="707" priority="1848" operator="containsText" text="Extremo">
      <formula>NOT(ISERROR(SEARCH("Extremo",AO16)))</formula>
    </cfRule>
    <cfRule type="containsText" dxfId="706" priority="1847" operator="containsText" text="Alto">
      <formula>NOT(ISERROR(SEARCH("Alto",AO16)))</formula>
    </cfRule>
    <cfRule type="containsText" dxfId="705" priority="1846" operator="containsText" text="Moderado">
      <formula>NOT(ISERROR(SEARCH("Moderado",AO16)))</formula>
    </cfRule>
    <cfRule type="containsText" dxfId="704" priority="1845" operator="containsText" text="Bajo">
      <formula>NOT(ISERROR(SEARCH("Bajo",AO16)))</formula>
    </cfRule>
  </conditionalFormatting>
  <conditionalFormatting sqref="AO23:AO24">
    <cfRule type="containsText" dxfId="703" priority="1826" operator="containsText" text="Moderado">
      <formula>NOT(ISERROR(SEARCH("Moderado",AO23)))</formula>
    </cfRule>
    <cfRule type="containsText" dxfId="702" priority="1825" operator="containsText" text="Bajo">
      <formula>NOT(ISERROR(SEARCH("Bajo",AO23)))</formula>
    </cfRule>
    <cfRule type="containsText" dxfId="701" priority="1827" operator="containsText" text="Alto">
      <formula>NOT(ISERROR(SEARCH("Alto",AO23)))</formula>
    </cfRule>
    <cfRule type="containsText" dxfId="700" priority="1828" operator="containsText" text="Extremo">
      <formula>NOT(ISERROR(SEARCH("Extremo",AO23)))</formula>
    </cfRule>
  </conditionalFormatting>
  <conditionalFormatting sqref="AO27">
    <cfRule type="containsText" dxfId="699" priority="507" operator="containsText" text="Alto">
      <formula>NOT(ISERROR(SEARCH("Alto",AO27)))</formula>
    </cfRule>
    <cfRule type="containsText" dxfId="698" priority="505" operator="containsText" text="Bajo">
      <formula>NOT(ISERROR(SEARCH("Bajo",AO27)))</formula>
    </cfRule>
    <cfRule type="containsText" dxfId="697" priority="506" operator="containsText" text="Moderado">
      <formula>NOT(ISERROR(SEARCH("Moderado",AO27)))</formula>
    </cfRule>
    <cfRule type="containsText" dxfId="696" priority="508" operator="containsText" text="Extremo">
      <formula>NOT(ISERROR(SEARCH("Extremo",AO27)))</formula>
    </cfRule>
  </conditionalFormatting>
  <conditionalFormatting sqref="AO29">
    <cfRule type="containsText" dxfId="695" priority="1809" operator="containsText" text="Bajo">
      <formula>NOT(ISERROR(SEARCH("Bajo",AO29)))</formula>
    </cfRule>
    <cfRule type="containsText" dxfId="694" priority="1810" operator="containsText" text="Moderado">
      <formula>NOT(ISERROR(SEARCH("Moderado",AO29)))</formula>
    </cfRule>
    <cfRule type="containsText" dxfId="693" priority="1811" operator="containsText" text="Alto">
      <formula>NOT(ISERROR(SEARCH("Alto",AO29)))</formula>
    </cfRule>
    <cfRule type="containsText" dxfId="692" priority="1812" operator="containsText" text="Extremo">
      <formula>NOT(ISERROR(SEARCH("Extremo",AO29)))</formula>
    </cfRule>
  </conditionalFormatting>
  <conditionalFormatting sqref="AO32">
    <cfRule type="containsText" dxfId="691" priority="1803" operator="containsText" text="Alto">
      <formula>NOT(ISERROR(SEARCH("Alto",AO32)))</formula>
    </cfRule>
    <cfRule type="containsText" dxfId="690" priority="1804" operator="containsText" text="Extremo">
      <formula>NOT(ISERROR(SEARCH("Extremo",AO32)))</formula>
    </cfRule>
    <cfRule type="containsText" dxfId="689" priority="1802" operator="containsText" text="Moderado">
      <formula>NOT(ISERROR(SEARCH("Moderado",AO32)))</formula>
    </cfRule>
    <cfRule type="containsText" dxfId="688" priority="1801" operator="containsText" text="Bajo">
      <formula>NOT(ISERROR(SEARCH("Bajo",AO32)))</formula>
    </cfRule>
  </conditionalFormatting>
  <conditionalFormatting sqref="AO35:AO36">
    <cfRule type="containsText" dxfId="687" priority="1795" operator="containsText" text="Alto">
      <formula>NOT(ISERROR(SEARCH("Alto",AO35)))</formula>
    </cfRule>
    <cfRule type="containsText" dxfId="686" priority="1796" operator="containsText" text="Extremo">
      <formula>NOT(ISERROR(SEARCH("Extremo",AO35)))</formula>
    </cfRule>
    <cfRule type="containsText" dxfId="685" priority="1794" operator="containsText" text="Moderado">
      <formula>NOT(ISERROR(SEARCH("Moderado",AO35)))</formula>
    </cfRule>
    <cfRule type="containsText" dxfId="684" priority="1793" operator="containsText" text="Bajo">
      <formula>NOT(ISERROR(SEARCH("Bajo",AO35)))</formula>
    </cfRule>
  </conditionalFormatting>
  <conditionalFormatting sqref="AO38">
    <cfRule type="containsText" dxfId="683" priority="1790" operator="containsText" text="Moderado">
      <formula>NOT(ISERROR(SEARCH("Moderado",AO38)))</formula>
    </cfRule>
    <cfRule type="containsText" dxfId="682" priority="1789" operator="containsText" text="Bajo">
      <formula>NOT(ISERROR(SEARCH("Bajo",AO38)))</formula>
    </cfRule>
    <cfRule type="containsText" dxfId="681" priority="1791" operator="containsText" text="Alto">
      <formula>NOT(ISERROR(SEARCH("Alto",AO38)))</formula>
    </cfRule>
    <cfRule type="containsText" dxfId="680" priority="1792" operator="containsText" text="Extremo">
      <formula>NOT(ISERROR(SEARCH("Extremo",AO38)))</formula>
    </cfRule>
  </conditionalFormatting>
  <conditionalFormatting sqref="AO40">
    <cfRule type="containsText" dxfId="679" priority="1749" operator="containsText" text="Bajo">
      <formula>NOT(ISERROR(SEARCH("Bajo",AO40)))</formula>
    </cfRule>
    <cfRule type="containsText" dxfId="678" priority="1750" operator="containsText" text="Moderado">
      <formula>NOT(ISERROR(SEARCH("Moderado",AO40)))</formula>
    </cfRule>
    <cfRule type="containsText" dxfId="677" priority="1752" operator="containsText" text="Extremo">
      <formula>NOT(ISERROR(SEARCH("Extremo",AO40)))</formula>
    </cfRule>
    <cfRule type="containsText" dxfId="676" priority="1751" operator="containsText" text="Alto">
      <formula>NOT(ISERROR(SEARCH("Alto",AO40)))</formula>
    </cfRule>
  </conditionalFormatting>
  <conditionalFormatting sqref="AO42:AO43">
    <cfRule type="containsText" dxfId="675" priority="1743" operator="containsText" text="Alto">
      <formula>NOT(ISERROR(SEARCH("Alto",AO42)))</formula>
    </cfRule>
    <cfRule type="containsText" dxfId="674" priority="1744" operator="containsText" text="Extremo">
      <formula>NOT(ISERROR(SEARCH("Extremo",AO42)))</formula>
    </cfRule>
    <cfRule type="containsText" dxfId="673" priority="1742" operator="containsText" text="Moderado">
      <formula>NOT(ISERROR(SEARCH("Moderado",AO42)))</formula>
    </cfRule>
    <cfRule type="containsText" dxfId="672" priority="1741" operator="containsText" text="Bajo">
      <formula>NOT(ISERROR(SEARCH("Bajo",AO42)))</formula>
    </cfRule>
  </conditionalFormatting>
  <conditionalFormatting sqref="AO44">
    <cfRule type="containsText" dxfId="671" priority="1721" operator="containsText" text="Bajo">
      <formula>NOT(ISERROR(SEARCH("Bajo",AO44)))</formula>
    </cfRule>
    <cfRule type="containsText" dxfId="670" priority="1722" operator="containsText" text="Moderado">
      <formula>NOT(ISERROR(SEARCH("Moderado",AO44)))</formula>
    </cfRule>
    <cfRule type="containsText" dxfId="669" priority="1723" operator="containsText" text="Alto">
      <formula>NOT(ISERROR(SEARCH("Alto",AO44)))</formula>
    </cfRule>
    <cfRule type="containsText" dxfId="668" priority="1724" operator="containsText" text="Extremo">
      <formula>NOT(ISERROR(SEARCH("Extremo",AO44)))</formula>
    </cfRule>
  </conditionalFormatting>
  <conditionalFormatting sqref="AO45:AO48">
    <cfRule type="containsText" dxfId="667" priority="1692" operator="containsText" text="Extremo">
      <formula>NOT(ISERROR(SEARCH("Extremo",AO45)))</formula>
    </cfRule>
    <cfRule type="containsText" dxfId="666" priority="1689" operator="containsText" text="Bajo">
      <formula>NOT(ISERROR(SEARCH("Bajo",AO45)))</formula>
    </cfRule>
    <cfRule type="containsText" dxfId="665" priority="1690" operator="containsText" text="Moderado">
      <formula>NOT(ISERROR(SEARCH("Moderado",AO45)))</formula>
    </cfRule>
    <cfRule type="containsText" dxfId="664" priority="1691" operator="containsText" text="Alto">
      <formula>NOT(ISERROR(SEARCH("Alto",AO45)))</formula>
    </cfRule>
  </conditionalFormatting>
  <conditionalFormatting sqref="AO50">
    <cfRule type="containsText" dxfId="663" priority="1542" operator="containsText" text="Moderado">
      <formula>NOT(ISERROR(SEARCH("Moderado",AO50)))</formula>
    </cfRule>
    <cfRule type="containsText" dxfId="662" priority="1543" operator="containsText" text="Alto">
      <formula>NOT(ISERROR(SEARCH("Alto",AO50)))</formula>
    </cfRule>
    <cfRule type="containsText" dxfId="661" priority="1544" operator="containsText" text="Extremo">
      <formula>NOT(ISERROR(SEARCH("Extremo",AO50)))</formula>
    </cfRule>
    <cfRule type="containsText" dxfId="660" priority="1541" operator="containsText" text="Bajo">
      <formula>NOT(ISERROR(SEARCH("Bajo",AO50)))</formula>
    </cfRule>
  </conditionalFormatting>
  <conditionalFormatting sqref="AO52">
    <cfRule type="containsText" dxfId="659" priority="1536" operator="containsText" text="Extremo">
      <formula>NOT(ISERROR(SEARCH("Extremo",AO52)))</formula>
    </cfRule>
    <cfRule type="containsText" dxfId="658" priority="1535" operator="containsText" text="Alto">
      <formula>NOT(ISERROR(SEARCH("Alto",AO52)))</formula>
    </cfRule>
    <cfRule type="containsText" dxfId="657" priority="1534" operator="containsText" text="Moderado">
      <formula>NOT(ISERROR(SEARCH("Moderado",AO52)))</formula>
    </cfRule>
    <cfRule type="containsText" dxfId="656" priority="1533" operator="containsText" text="Bajo">
      <formula>NOT(ISERROR(SEARCH("Bajo",AO52)))</formula>
    </cfRule>
  </conditionalFormatting>
  <conditionalFormatting sqref="AO54">
    <cfRule type="containsText" dxfId="655" priority="1493" operator="containsText" text="Bajo">
      <formula>NOT(ISERROR(SEARCH("Bajo",AO54)))</formula>
    </cfRule>
    <cfRule type="containsText" dxfId="654" priority="1496" operator="containsText" text="Extremo">
      <formula>NOT(ISERROR(SEARCH("Extremo",AO54)))</formula>
    </cfRule>
    <cfRule type="containsText" dxfId="653" priority="1495" operator="containsText" text="Alto">
      <formula>NOT(ISERROR(SEARCH("Alto",AO54)))</formula>
    </cfRule>
    <cfRule type="containsText" dxfId="652" priority="1494" operator="containsText" text="Moderado">
      <formula>NOT(ISERROR(SEARCH("Moderado",AO54)))</formula>
    </cfRule>
  </conditionalFormatting>
  <conditionalFormatting sqref="AO57:AO58">
    <cfRule type="containsText" dxfId="651" priority="1482" operator="containsText" text="Moderado">
      <formula>NOT(ISERROR(SEARCH("Moderado",AO57)))</formula>
    </cfRule>
    <cfRule type="containsText" dxfId="650" priority="1484" operator="containsText" text="Extremo">
      <formula>NOT(ISERROR(SEARCH("Extremo",AO57)))</formula>
    </cfRule>
    <cfRule type="containsText" dxfId="649" priority="1483" operator="containsText" text="Alto">
      <formula>NOT(ISERROR(SEARCH("Alto",AO57)))</formula>
    </cfRule>
    <cfRule type="containsText" dxfId="648" priority="1481" operator="containsText" text="Bajo">
      <formula>NOT(ISERROR(SEARCH("Bajo",AO57)))</formula>
    </cfRule>
  </conditionalFormatting>
  <conditionalFormatting sqref="AO60">
    <cfRule type="containsText" dxfId="647" priority="1473" operator="containsText" text="Bajo">
      <formula>NOT(ISERROR(SEARCH("Bajo",AO60)))</formula>
    </cfRule>
    <cfRule type="containsText" dxfId="646" priority="1476" operator="containsText" text="Extremo">
      <formula>NOT(ISERROR(SEARCH("Extremo",AO60)))</formula>
    </cfRule>
    <cfRule type="containsText" dxfId="645" priority="1474" operator="containsText" text="Moderado">
      <formula>NOT(ISERROR(SEARCH("Moderado",AO60)))</formula>
    </cfRule>
    <cfRule type="containsText" dxfId="644" priority="1475" operator="containsText" text="Alto">
      <formula>NOT(ISERROR(SEARCH("Alto",AO60)))</formula>
    </cfRule>
  </conditionalFormatting>
  <conditionalFormatting sqref="AO62">
    <cfRule type="containsText" dxfId="643" priority="1461" operator="containsText" text="Bajo">
      <formula>NOT(ISERROR(SEARCH("Bajo",AO62)))</formula>
    </cfRule>
    <cfRule type="containsText" dxfId="642" priority="1464" operator="containsText" text="Extremo">
      <formula>NOT(ISERROR(SEARCH("Extremo",AO62)))</formula>
    </cfRule>
    <cfRule type="containsText" dxfId="641" priority="1463" operator="containsText" text="Alto">
      <formula>NOT(ISERROR(SEARCH("Alto",AO62)))</formula>
    </cfRule>
    <cfRule type="containsText" dxfId="640" priority="1462" operator="containsText" text="Moderado">
      <formula>NOT(ISERROR(SEARCH("Moderado",AO62)))</formula>
    </cfRule>
  </conditionalFormatting>
  <conditionalFormatting sqref="AO65">
    <cfRule type="containsText" dxfId="639" priority="1453" operator="containsText" text="Bajo">
      <formula>NOT(ISERROR(SEARCH("Bajo",AO65)))</formula>
    </cfRule>
    <cfRule type="containsText" dxfId="638" priority="1456" operator="containsText" text="Extremo">
      <formula>NOT(ISERROR(SEARCH("Extremo",AO65)))</formula>
    </cfRule>
    <cfRule type="containsText" dxfId="637" priority="1454" operator="containsText" text="Moderado">
      <formula>NOT(ISERROR(SEARCH("Moderado",AO65)))</formula>
    </cfRule>
    <cfRule type="containsText" dxfId="636" priority="1455" operator="containsText" text="Alto">
      <formula>NOT(ISERROR(SEARCH("Alto",AO65)))</formula>
    </cfRule>
  </conditionalFormatting>
  <conditionalFormatting sqref="AO68">
    <cfRule type="containsText" dxfId="635" priority="1681" operator="containsText" text="Bajo">
      <formula>NOT(ISERROR(SEARCH("Bajo",AO68)))</formula>
    </cfRule>
    <cfRule type="containsText" dxfId="634" priority="1684" operator="containsText" text="Extremo">
      <formula>NOT(ISERROR(SEARCH("Extremo",AO68)))</formula>
    </cfRule>
    <cfRule type="containsText" dxfId="633" priority="1683" operator="containsText" text="Alto">
      <formula>NOT(ISERROR(SEARCH("Alto",AO68)))</formula>
    </cfRule>
    <cfRule type="containsText" dxfId="632" priority="1682" operator="containsText" text="Moderado">
      <formula>NOT(ISERROR(SEARCH("Moderado",AO68)))</formula>
    </cfRule>
  </conditionalFormatting>
  <conditionalFormatting sqref="AO72">
    <cfRule type="containsText" dxfId="631" priority="1673" operator="containsText" text="Bajo">
      <formula>NOT(ISERROR(SEARCH("Bajo",AO72)))</formula>
    </cfRule>
    <cfRule type="containsText" dxfId="630" priority="1674" operator="containsText" text="Moderado">
      <formula>NOT(ISERROR(SEARCH("Moderado",AO72)))</formula>
    </cfRule>
    <cfRule type="containsText" dxfId="629" priority="1675" operator="containsText" text="Alto">
      <formula>NOT(ISERROR(SEARCH("Alto",AO72)))</formula>
    </cfRule>
    <cfRule type="containsText" dxfId="628" priority="1676" operator="containsText" text="Extremo">
      <formula>NOT(ISERROR(SEARCH("Extremo",AO72)))</formula>
    </cfRule>
  </conditionalFormatting>
  <conditionalFormatting sqref="AO76">
    <cfRule type="containsText" dxfId="627" priority="1665" operator="containsText" text="Bajo">
      <formula>NOT(ISERROR(SEARCH("Bajo",AO76)))</formula>
    </cfRule>
    <cfRule type="containsText" dxfId="626" priority="1668" operator="containsText" text="Extremo">
      <formula>NOT(ISERROR(SEARCH("Extremo",AO76)))</formula>
    </cfRule>
    <cfRule type="containsText" dxfId="625" priority="1667" operator="containsText" text="Alto">
      <formula>NOT(ISERROR(SEARCH("Alto",AO76)))</formula>
    </cfRule>
    <cfRule type="containsText" dxfId="624" priority="1666" operator="containsText" text="Moderado">
      <formula>NOT(ISERROR(SEARCH("Moderado",AO76)))</formula>
    </cfRule>
  </conditionalFormatting>
  <conditionalFormatting sqref="AO78">
    <cfRule type="containsText" dxfId="623" priority="1445" operator="containsText" text="Bajo">
      <formula>NOT(ISERROR(SEARCH("Bajo",AO78)))</formula>
    </cfRule>
    <cfRule type="containsText" dxfId="622" priority="1446" operator="containsText" text="Moderado">
      <formula>NOT(ISERROR(SEARCH("Moderado",AO78)))</formula>
    </cfRule>
    <cfRule type="containsText" dxfId="621" priority="1447" operator="containsText" text="Alto">
      <formula>NOT(ISERROR(SEARCH("Alto",AO78)))</formula>
    </cfRule>
    <cfRule type="containsText" dxfId="620" priority="1448" operator="containsText" text="Extremo">
      <formula>NOT(ISERROR(SEARCH("Extremo",AO78)))</formula>
    </cfRule>
  </conditionalFormatting>
  <conditionalFormatting sqref="AO80">
    <cfRule type="containsText" dxfId="619" priority="1440" operator="containsText" text="Extremo">
      <formula>NOT(ISERROR(SEARCH("Extremo",AO80)))</formula>
    </cfRule>
    <cfRule type="containsText" dxfId="618" priority="1439" operator="containsText" text="Alto">
      <formula>NOT(ISERROR(SEARCH("Alto",AO80)))</formula>
    </cfRule>
    <cfRule type="containsText" dxfId="617" priority="1437" operator="containsText" text="Bajo">
      <formula>NOT(ISERROR(SEARCH("Bajo",AO80)))</formula>
    </cfRule>
    <cfRule type="containsText" dxfId="616" priority="1438" operator="containsText" text="Moderado">
      <formula>NOT(ISERROR(SEARCH("Moderado",AO80)))</formula>
    </cfRule>
  </conditionalFormatting>
  <conditionalFormatting sqref="AO82 AO84">
    <cfRule type="containsText" dxfId="615" priority="1432" operator="containsText" text="Extremo">
      <formula>NOT(ISERROR(SEARCH("Extremo",AO82)))</formula>
    </cfRule>
    <cfRule type="containsText" dxfId="614" priority="1429" operator="containsText" text="Bajo">
      <formula>NOT(ISERROR(SEARCH("Bajo",AO82)))</formula>
    </cfRule>
    <cfRule type="containsText" dxfId="613" priority="1431" operator="containsText" text="Alto">
      <formula>NOT(ISERROR(SEARCH("Alto",AO82)))</formula>
    </cfRule>
    <cfRule type="containsText" dxfId="612" priority="1430" operator="containsText" text="Moderado">
      <formula>NOT(ISERROR(SEARCH("Moderado",AO82)))</formula>
    </cfRule>
  </conditionalFormatting>
  <conditionalFormatting sqref="AO86">
    <cfRule type="containsText" dxfId="611" priority="1423" operator="containsText" text="Alto">
      <formula>NOT(ISERROR(SEARCH("Alto",AO86)))</formula>
    </cfRule>
    <cfRule type="containsText" dxfId="610" priority="1421" operator="containsText" text="Bajo">
      <formula>NOT(ISERROR(SEARCH("Bajo",AO86)))</formula>
    </cfRule>
    <cfRule type="containsText" dxfId="609" priority="1422" operator="containsText" text="Moderado">
      <formula>NOT(ISERROR(SEARCH("Moderado",AO86)))</formula>
    </cfRule>
    <cfRule type="containsText" dxfId="608" priority="1424" operator="containsText" text="Extremo">
      <formula>NOT(ISERROR(SEARCH("Extremo",AO86)))</formula>
    </cfRule>
  </conditionalFormatting>
  <conditionalFormatting sqref="AO88">
    <cfRule type="containsText" dxfId="607" priority="1657" operator="containsText" text="Bajo">
      <formula>NOT(ISERROR(SEARCH("Bajo",AO88)))</formula>
    </cfRule>
    <cfRule type="containsText" dxfId="606" priority="1658" operator="containsText" text="Moderado">
      <formula>NOT(ISERROR(SEARCH("Moderado",AO88)))</formula>
    </cfRule>
    <cfRule type="containsText" dxfId="605" priority="1659" operator="containsText" text="Alto">
      <formula>NOT(ISERROR(SEARCH("Alto",AO88)))</formula>
    </cfRule>
    <cfRule type="containsText" dxfId="604" priority="1660" operator="containsText" text="Extremo">
      <formula>NOT(ISERROR(SEARCH("Extremo",AO88)))</formula>
    </cfRule>
  </conditionalFormatting>
  <conditionalFormatting sqref="AO91">
    <cfRule type="containsText" dxfId="603" priority="1651" operator="containsText" text="Alto">
      <formula>NOT(ISERROR(SEARCH("Alto",AO91)))</formula>
    </cfRule>
    <cfRule type="containsText" dxfId="602" priority="1652" operator="containsText" text="Extremo">
      <formula>NOT(ISERROR(SEARCH("Extremo",AO91)))</formula>
    </cfRule>
    <cfRule type="containsText" dxfId="601" priority="1649" operator="containsText" text="Bajo">
      <formula>NOT(ISERROR(SEARCH("Bajo",AO91)))</formula>
    </cfRule>
    <cfRule type="containsText" dxfId="600" priority="1650" operator="containsText" text="Moderado">
      <formula>NOT(ISERROR(SEARCH("Moderado",AO91)))</formula>
    </cfRule>
  </conditionalFormatting>
  <conditionalFormatting sqref="AO94">
    <cfRule type="containsText" dxfId="599" priority="1643" operator="containsText" text="Alto">
      <formula>NOT(ISERROR(SEARCH("Alto",AO94)))</formula>
    </cfRule>
    <cfRule type="containsText" dxfId="598" priority="1642" operator="containsText" text="Moderado">
      <formula>NOT(ISERROR(SEARCH("Moderado",AO94)))</formula>
    </cfRule>
    <cfRule type="containsText" dxfId="597" priority="1641" operator="containsText" text="Bajo">
      <formula>NOT(ISERROR(SEARCH("Bajo",AO94)))</formula>
    </cfRule>
    <cfRule type="containsText" dxfId="596" priority="1644" operator="containsText" text="Extremo">
      <formula>NOT(ISERROR(SEARCH("Extremo",AO94)))</formula>
    </cfRule>
  </conditionalFormatting>
  <conditionalFormatting sqref="AO96">
    <cfRule type="containsText" dxfId="595" priority="1636" operator="containsText" text="Extremo">
      <formula>NOT(ISERROR(SEARCH("Extremo",AO96)))</formula>
    </cfRule>
    <cfRule type="containsText" dxfId="594" priority="1635" operator="containsText" text="Alto">
      <formula>NOT(ISERROR(SEARCH("Alto",AO96)))</formula>
    </cfRule>
    <cfRule type="containsText" dxfId="593" priority="1633" operator="containsText" text="Bajo">
      <formula>NOT(ISERROR(SEARCH("Bajo",AO96)))</formula>
    </cfRule>
    <cfRule type="containsText" dxfId="592" priority="1634" operator="containsText" text="Moderado">
      <formula>NOT(ISERROR(SEARCH("Moderado",AO96)))</formula>
    </cfRule>
  </conditionalFormatting>
  <conditionalFormatting sqref="AO99">
    <cfRule type="containsText" dxfId="591" priority="1626" operator="containsText" text="Moderado">
      <formula>NOT(ISERROR(SEARCH("Moderado",AO99)))</formula>
    </cfRule>
    <cfRule type="containsText" dxfId="590" priority="1625" operator="containsText" text="Bajo">
      <formula>NOT(ISERROR(SEARCH("Bajo",AO99)))</formula>
    </cfRule>
    <cfRule type="containsText" dxfId="589" priority="1627" operator="containsText" text="Alto">
      <formula>NOT(ISERROR(SEARCH("Alto",AO99)))</formula>
    </cfRule>
    <cfRule type="containsText" dxfId="588" priority="1628" operator="containsText" text="Extremo">
      <formula>NOT(ISERROR(SEARCH("Extremo",AO99)))</formula>
    </cfRule>
  </conditionalFormatting>
  <conditionalFormatting sqref="AO101">
    <cfRule type="containsText" dxfId="587" priority="1619" operator="containsText" text="Alto">
      <formula>NOT(ISERROR(SEARCH("Alto",AO101)))</formula>
    </cfRule>
    <cfRule type="containsText" dxfId="586" priority="1620" operator="containsText" text="Extremo">
      <formula>NOT(ISERROR(SEARCH("Extremo",AO101)))</formula>
    </cfRule>
    <cfRule type="containsText" dxfId="585" priority="1618" operator="containsText" text="Moderado">
      <formula>NOT(ISERROR(SEARCH("Moderado",AO101)))</formula>
    </cfRule>
    <cfRule type="containsText" dxfId="584" priority="1617" operator="containsText" text="Bajo">
      <formula>NOT(ISERROR(SEARCH("Bajo",AO101)))</formula>
    </cfRule>
  </conditionalFormatting>
  <conditionalFormatting sqref="AO103">
    <cfRule type="containsText" dxfId="583" priority="1611" operator="containsText" text="Alto">
      <formula>NOT(ISERROR(SEARCH("Alto",AO103)))</formula>
    </cfRule>
    <cfRule type="containsText" dxfId="582" priority="1610" operator="containsText" text="Moderado">
      <formula>NOT(ISERROR(SEARCH("Moderado",AO103)))</formula>
    </cfRule>
    <cfRule type="containsText" dxfId="581" priority="1612" operator="containsText" text="Extremo">
      <formula>NOT(ISERROR(SEARCH("Extremo",AO103)))</formula>
    </cfRule>
    <cfRule type="containsText" dxfId="580" priority="1609" operator="containsText" text="Bajo">
      <formula>NOT(ISERROR(SEARCH("Bajo",AO103)))</formula>
    </cfRule>
  </conditionalFormatting>
  <conditionalFormatting sqref="AO105">
    <cfRule type="containsText" dxfId="579" priority="1604" operator="containsText" text="Extremo">
      <formula>NOT(ISERROR(SEARCH("Extremo",AO105)))</formula>
    </cfRule>
    <cfRule type="containsText" dxfId="578" priority="1601" operator="containsText" text="Bajo">
      <formula>NOT(ISERROR(SEARCH("Bajo",AO105)))</formula>
    </cfRule>
    <cfRule type="containsText" dxfId="577" priority="1603" operator="containsText" text="Alto">
      <formula>NOT(ISERROR(SEARCH("Alto",AO105)))</formula>
    </cfRule>
    <cfRule type="containsText" dxfId="576" priority="1602" operator="containsText" text="Moderado">
      <formula>NOT(ISERROR(SEARCH("Moderado",AO105)))</formula>
    </cfRule>
  </conditionalFormatting>
  <conditionalFormatting sqref="AO108">
    <cfRule type="containsText" dxfId="575" priority="121" operator="containsText" text="Bajo">
      <formula>NOT(ISERROR(SEARCH("Bajo",AO108)))</formula>
    </cfRule>
    <cfRule type="containsText" dxfId="574" priority="124" operator="containsText" text="Extremo">
      <formula>NOT(ISERROR(SEARCH("Extremo",AO108)))</formula>
    </cfRule>
    <cfRule type="containsText" dxfId="573" priority="122" operator="containsText" text="Moderado">
      <formula>NOT(ISERROR(SEARCH("Moderado",AO108)))</formula>
    </cfRule>
    <cfRule type="containsText" dxfId="572" priority="123" operator="containsText" text="Alto">
      <formula>NOT(ISERROR(SEARCH("Alto",AO108)))</formula>
    </cfRule>
  </conditionalFormatting>
  <conditionalFormatting sqref="AO111">
    <cfRule type="containsText" dxfId="571" priority="116" operator="containsText" text="Extremo">
      <formula>NOT(ISERROR(SEARCH("Extremo",AO111)))</formula>
    </cfRule>
    <cfRule type="containsText" dxfId="570" priority="113" operator="containsText" text="Bajo">
      <formula>NOT(ISERROR(SEARCH("Bajo",AO111)))</formula>
    </cfRule>
    <cfRule type="containsText" dxfId="569" priority="114" operator="containsText" text="Moderado">
      <formula>NOT(ISERROR(SEARCH("Moderado",AO111)))</formula>
    </cfRule>
    <cfRule type="containsText" dxfId="568" priority="115" operator="containsText" text="Alto">
      <formula>NOT(ISERROR(SEARCH("Alto",AO111)))</formula>
    </cfRule>
  </conditionalFormatting>
  <conditionalFormatting sqref="AO114">
    <cfRule type="containsText" dxfId="567" priority="108" operator="containsText" text="Extremo">
      <formula>NOT(ISERROR(SEARCH("Extremo",AO114)))</formula>
    </cfRule>
    <cfRule type="containsText" dxfId="566" priority="106" operator="containsText" text="Moderado">
      <formula>NOT(ISERROR(SEARCH("Moderado",AO114)))</formula>
    </cfRule>
    <cfRule type="containsText" dxfId="565" priority="107" operator="containsText" text="Alto">
      <formula>NOT(ISERROR(SEARCH("Alto",AO114)))</formula>
    </cfRule>
    <cfRule type="containsText" dxfId="564" priority="105" operator="containsText" text="Bajo">
      <formula>NOT(ISERROR(SEARCH("Bajo",AO114)))</formula>
    </cfRule>
  </conditionalFormatting>
  <conditionalFormatting sqref="AO117">
    <cfRule type="containsText" dxfId="563" priority="97" operator="containsText" text="Bajo">
      <formula>NOT(ISERROR(SEARCH("Bajo",AO117)))</formula>
    </cfRule>
    <cfRule type="containsText" dxfId="562" priority="100" operator="containsText" text="Extremo">
      <formula>NOT(ISERROR(SEARCH("Extremo",AO117)))</formula>
    </cfRule>
    <cfRule type="containsText" dxfId="561" priority="99" operator="containsText" text="Alto">
      <formula>NOT(ISERROR(SEARCH("Alto",AO117)))</formula>
    </cfRule>
    <cfRule type="containsText" dxfId="560" priority="98" operator="containsText" text="Moderado">
      <formula>NOT(ISERROR(SEARCH("Moderado",AO117)))</formula>
    </cfRule>
  </conditionalFormatting>
  <conditionalFormatting sqref="AO120">
    <cfRule type="containsText" dxfId="559" priority="13" operator="containsText" text="Bajo">
      <formula>NOT(ISERROR(SEARCH("Bajo",AO120)))</formula>
    </cfRule>
    <cfRule type="containsText" dxfId="558" priority="14" operator="containsText" text="Moderado">
      <formula>NOT(ISERROR(SEARCH("Moderado",AO120)))</formula>
    </cfRule>
    <cfRule type="containsText" dxfId="557" priority="15" operator="containsText" text="Alto">
      <formula>NOT(ISERROR(SEARCH("Alto",AO120)))</formula>
    </cfRule>
    <cfRule type="containsText" dxfId="556" priority="16" operator="containsText" text="Extremo">
      <formula>NOT(ISERROR(SEARCH("Extremo",AO120)))</formula>
    </cfRule>
  </conditionalFormatting>
  <conditionalFormatting sqref="AO122:AO123">
    <cfRule type="containsText" dxfId="555" priority="2" operator="containsText" text="Moderado">
      <formula>NOT(ISERROR(SEARCH("Moderado",AO122)))</formula>
    </cfRule>
    <cfRule type="containsText" dxfId="554" priority="3" operator="containsText" text="Alto">
      <formula>NOT(ISERROR(SEARCH("Alto",AO122)))</formula>
    </cfRule>
    <cfRule type="containsText" dxfId="553" priority="4" operator="containsText" text="Extremo">
      <formula>NOT(ISERROR(SEARCH("Extremo",AO122)))</formula>
    </cfRule>
    <cfRule type="containsText" dxfId="552" priority="1" operator="containsText" text="Bajo">
      <formula>NOT(ISERROR(SEARCH("Bajo",AO122)))</formula>
    </cfRule>
  </conditionalFormatting>
  <conditionalFormatting sqref="AO125">
    <cfRule type="containsText" dxfId="551" priority="1415" operator="containsText" text="Alto">
      <formula>NOT(ISERROR(SEARCH("Alto",AO125)))</formula>
    </cfRule>
    <cfRule type="containsText" dxfId="550" priority="1413" operator="containsText" text="Bajo">
      <formula>NOT(ISERROR(SEARCH("Bajo",AO125)))</formula>
    </cfRule>
    <cfRule type="containsText" dxfId="549" priority="1414" operator="containsText" text="Moderado">
      <formula>NOT(ISERROR(SEARCH("Moderado",AO125)))</formula>
    </cfRule>
    <cfRule type="containsText" dxfId="548" priority="1416" operator="containsText" text="Extremo">
      <formula>NOT(ISERROR(SEARCH("Extremo",AO125)))</formula>
    </cfRule>
  </conditionalFormatting>
  <conditionalFormatting sqref="AO127:AO128">
    <cfRule type="containsText" dxfId="547" priority="1399" operator="containsText" text="Alto">
      <formula>NOT(ISERROR(SEARCH("Alto",AO127)))</formula>
    </cfRule>
    <cfRule type="containsText" dxfId="546" priority="1400" operator="containsText" text="Extremo">
      <formula>NOT(ISERROR(SEARCH("Extremo",AO127)))</formula>
    </cfRule>
    <cfRule type="containsText" dxfId="545" priority="1397" operator="containsText" text="Bajo">
      <formula>NOT(ISERROR(SEARCH("Bajo",AO127)))</formula>
    </cfRule>
    <cfRule type="containsText" dxfId="544" priority="1398" operator="containsText" text="Moderado">
      <formula>NOT(ISERROR(SEARCH("Moderado",AO127)))</formula>
    </cfRule>
  </conditionalFormatting>
  <conditionalFormatting sqref="AO131">
    <cfRule type="containsText" dxfId="543" priority="1392" operator="containsText" text="Extremo">
      <formula>NOT(ISERROR(SEARCH("Extremo",AO131)))</formula>
    </cfRule>
    <cfRule type="containsText" dxfId="542" priority="1389" operator="containsText" text="Bajo">
      <formula>NOT(ISERROR(SEARCH("Bajo",AO131)))</formula>
    </cfRule>
    <cfRule type="containsText" dxfId="541" priority="1390" operator="containsText" text="Moderado">
      <formula>NOT(ISERROR(SEARCH("Moderado",AO131)))</formula>
    </cfRule>
    <cfRule type="containsText" dxfId="540" priority="1391" operator="containsText" text="Alto">
      <formula>NOT(ISERROR(SEARCH("Alto",AO131)))</formula>
    </cfRule>
  </conditionalFormatting>
  <conditionalFormatting sqref="AO134">
    <cfRule type="containsText" dxfId="539" priority="1381" operator="containsText" text="Bajo">
      <formula>NOT(ISERROR(SEARCH("Bajo",AO134)))</formula>
    </cfRule>
    <cfRule type="containsText" dxfId="538" priority="1382" operator="containsText" text="Moderado">
      <formula>NOT(ISERROR(SEARCH("Moderado",AO134)))</formula>
    </cfRule>
    <cfRule type="containsText" dxfId="537" priority="1383" operator="containsText" text="Alto">
      <formula>NOT(ISERROR(SEARCH("Alto",AO134)))</formula>
    </cfRule>
    <cfRule type="containsText" dxfId="536" priority="1384" operator="containsText" text="Extremo">
      <formula>NOT(ISERROR(SEARCH("Extremo",AO134)))</formula>
    </cfRule>
  </conditionalFormatting>
  <conditionalFormatting sqref="AO136">
    <cfRule type="containsText" dxfId="535" priority="1375" operator="containsText" text="Alto">
      <formula>NOT(ISERROR(SEARCH("Alto",AO136)))</formula>
    </cfRule>
    <cfRule type="containsText" dxfId="534" priority="1376" operator="containsText" text="Extremo">
      <formula>NOT(ISERROR(SEARCH("Extremo",AO136)))</formula>
    </cfRule>
    <cfRule type="containsText" dxfId="533" priority="1373" operator="containsText" text="Bajo">
      <formula>NOT(ISERROR(SEARCH("Bajo",AO136)))</formula>
    </cfRule>
    <cfRule type="containsText" dxfId="532" priority="1374" operator="containsText" text="Moderado">
      <formula>NOT(ISERROR(SEARCH("Moderado",AO136)))</formula>
    </cfRule>
  </conditionalFormatting>
  <conditionalFormatting sqref="AO138">
    <cfRule type="containsText" dxfId="531" priority="1365" operator="containsText" text="Bajo">
      <formula>NOT(ISERROR(SEARCH("Bajo",AO138)))</formula>
    </cfRule>
    <cfRule type="containsText" dxfId="530" priority="1368" operator="containsText" text="Extremo">
      <formula>NOT(ISERROR(SEARCH("Extremo",AO138)))</formula>
    </cfRule>
    <cfRule type="containsText" dxfId="529" priority="1367" operator="containsText" text="Alto">
      <formula>NOT(ISERROR(SEARCH("Alto",AO138)))</formula>
    </cfRule>
    <cfRule type="containsText" dxfId="528" priority="1366" operator="containsText" text="Moderado">
      <formula>NOT(ISERROR(SEARCH("Moderado",AO138)))</formula>
    </cfRule>
  </conditionalFormatting>
  <conditionalFormatting sqref="AO140">
    <cfRule type="containsText" dxfId="527" priority="1357" operator="containsText" text="Bajo">
      <formula>NOT(ISERROR(SEARCH("Bajo",AO140)))</formula>
    </cfRule>
    <cfRule type="containsText" dxfId="526" priority="1360" operator="containsText" text="Extremo">
      <formula>NOT(ISERROR(SEARCH("Extremo",AO140)))</formula>
    </cfRule>
    <cfRule type="containsText" dxfId="525" priority="1359" operator="containsText" text="Alto">
      <formula>NOT(ISERROR(SEARCH("Alto",AO140)))</formula>
    </cfRule>
    <cfRule type="containsText" dxfId="524" priority="1358" operator="containsText" text="Moderado">
      <formula>NOT(ISERROR(SEARCH("Moderado",AO140)))</formula>
    </cfRule>
  </conditionalFormatting>
  <conditionalFormatting sqref="AO142">
    <cfRule type="containsText" dxfId="523" priority="1593" operator="containsText" text="Bajo">
      <formula>NOT(ISERROR(SEARCH("Bajo",AO142)))</formula>
    </cfRule>
    <cfRule type="containsText" dxfId="522" priority="1594" operator="containsText" text="Moderado">
      <formula>NOT(ISERROR(SEARCH("Moderado",AO142)))</formula>
    </cfRule>
    <cfRule type="containsText" dxfId="521" priority="1595" operator="containsText" text="Alto">
      <formula>NOT(ISERROR(SEARCH("Alto",AO142)))</formula>
    </cfRule>
    <cfRule type="containsText" dxfId="520" priority="1596" operator="containsText" text="Extremo">
      <formula>NOT(ISERROR(SEARCH("Extremo",AO142)))</formula>
    </cfRule>
  </conditionalFormatting>
  <conditionalFormatting sqref="AO145:AO146">
    <cfRule type="containsText" dxfId="519" priority="1585" operator="containsText" text="Bajo">
      <formula>NOT(ISERROR(SEARCH("Bajo",AO145)))</formula>
    </cfRule>
    <cfRule type="containsText" dxfId="518" priority="1586" operator="containsText" text="Moderado">
      <formula>NOT(ISERROR(SEARCH("Moderado",AO145)))</formula>
    </cfRule>
    <cfRule type="containsText" dxfId="517" priority="1587" operator="containsText" text="Alto">
      <formula>NOT(ISERROR(SEARCH("Alto",AO145)))</formula>
    </cfRule>
    <cfRule type="containsText" dxfId="516" priority="1588" operator="containsText" text="Extremo">
      <formula>NOT(ISERROR(SEARCH("Extremo",AO145)))</formula>
    </cfRule>
  </conditionalFormatting>
  <conditionalFormatting sqref="AO149">
    <cfRule type="containsText" dxfId="515" priority="1580" operator="containsText" text="Extremo">
      <formula>NOT(ISERROR(SEARCH("Extremo",AO149)))</formula>
    </cfRule>
    <cfRule type="containsText" dxfId="514" priority="1579" operator="containsText" text="Alto">
      <formula>NOT(ISERROR(SEARCH("Alto",AO149)))</formula>
    </cfRule>
    <cfRule type="containsText" dxfId="513" priority="1578" operator="containsText" text="Moderado">
      <formula>NOT(ISERROR(SEARCH("Moderado",AO149)))</formula>
    </cfRule>
    <cfRule type="containsText" dxfId="512" priority="1577" operator="containsText" text="Bajo">
      <formula>NOT(ISERROR(SEARCH("Bajo",AO149)))</formula>
    </cfRule>
  </conditionalFormatting>
  <conditionalFormatting sqref="AO152">
    <cfRule type="containsText" dxfId="511" priority="1571" operator="containsText" text="Alto">
      <formula>NOT(ISERROR(SEARCH("Alto",AO152)))</formula>
    </cfRule>
    <cfRule type="containsText" dxfId="510" priority="1570" operator="containsText" text="Moderado">
      <formula>NOT(ISERROR(SEARCH("Moderado",AO152)))</formula>
    </cfRule>
    <cfRule type="containsText" dxfId="509" priority="1569" operator="containsText" text="Bajo">
      <formula>NOT(ISERROR(SEARCH("Bajo",AO152)))</formula>
    </cfRule>
    <cfRule type="containsText" dxfId="508" priority="1572" operator="containsText" text="Extremo">
      <formula>NOT(ISERROR(SEARCH("Extremo",AO152)))</formula>
    </cfRule>
  </conditionalFormatting>
  <conditionalFormatting sqref="AO155:AO158">
    <cfRule type="containsText" dxfId="507" priority="1563" operator="containsText" text="Alto">
      <formula>NOT(ISERROR(SEARCH("Alto",AO155)))</formula>
    </cfRule>
    <cfRule type="containsText" dxfId="506" priority="1564" operator="containsText" text="Extremo">
      <formula>NOT(ISERROR(SEARCH("Extremo",AO155)))</formula>
    </cfRule>
    <cfRule type="containsText" dxfId="505" priority="1561" operator="containsText" text="Bajo">
      <formula>NOT(ISERROR(SEARCH("Bajo",AO155)))</formula>
    </cfRule>
    <cfRule type="containsText" dxfId="504" priority="1562" operator="containsText" text="Moderado">
      <formula>NOT(ISERROR(SEARCH("Moderado",AO155)))</formula>
    </cfRule>
  </conditionalFormatting>
  <conditionalFormatting sqref="AO161">
    <cfRule type="containsText" dxfId="503" priority="1554" operator="containsText" text="Moderado">
      <formula>NOT(ISERROR(SEARCH("Moderado",AO161)))</formula>
    </cfRule>
    <cfRule type="containsText" dxfId="502" priority="1556" operator="containsText" text="Extremo">
      <formula>NOT(ISERROR(SEARCH("Extremo",AO161)))</formula>
    </cfRule>
    <cfRule type="containsText" dxfId="501" priority="1553" operator="containsText" text="Bajo">
      <formula>NOT(ISERROR(SEARCH("Bajo",AO161)))</formula>
    </cfRule>
    <cfRule type="containsText" dxfId="500" priority="1555" operator="containsText" text="Alto">
      <formula>NOT(ISERROR(SEARCH("Alto",AO161)))</formula>
    </cfRule>
  </conditionalFormatting>
  <conditionalFormatting sqref="AO164">
    <cfRule type="containsText" dxfId="499" priority="1551" operator="containsText" text="Alto">
      <formula>NOT(ISERROR(SEARCH("Alto",AO164)))</formula>
    </cfRule>
    <cfRule type="containsText" dxfId="498" priority="1550" operator="containsText" text="Moderado">
      <formula>NOT(ISERROR(SEARCH("Moderado",AO164)))</formula>
    </cfRule>
    <cfRule type="containsText" dxfId="497" priority="1549" operator="containsText" text="Bajo">
      <formula>NOT(ISERROR(SEARCH("Bajo",AO164)))</formula>
    </cfRule>
    <cfRule type="containsText" dxfId="496" priority="1552" operator="containsText" text="Extremo">
      <formula>NOT(ISERROR(SEARCH("Extremo",AO164)))</formula>
    </cfRule>
  </conditionalFormatting>
  <conditionalFormatting sqref="AO167">
    <cfRule type="containsText" dxfId="495" priority="81" operator="containsText" text="Bajo">
      <formula>NOT(ISERROR(SEARCH("Bajo",AO167)))</formula>
    </cfRule>
    <cfRule type="containsText" dxfId="494" priority="82" operator="containsText" text="Moderado">
      <formula>NOT(ISERROR(SEARCH("Moderado",AO167)))</formula>
    </cfRule>
    <cfRule type="containsText" dxfId="493" priority="83" operator="containsText" text="Alto">
      <formula>NOT(ISERROR(SEARCH("Alto",AO167)))</formula>
    </cfRule>
    <cfRule type="containsText" dxfId="492" priority="84" operator="containsText" text="Extremo">
      <formula>NOT(ISERROR(SEARCH("Extremo",AO167)))</formula>
    </cfRule>
  </conditionalFormatting>
  <conditionalFormatting sqref="AO169">
    <cfRule type="containsText" dxfId="491" priority="74" operator="containsText" text="Moderado">
      <formula>NOT(ISERROR(SEARCH("Moderado",AO169)))</formula>
    </cfRule>
    <cfRule type="containsText" dxfId="490" priority="75" operator="containsText" text="Alto">
      <formula>NOT(ISERROR(SEARCH("Alto",AO169)))</formula>
    </cfRule>
    <cfRule type="containsText" dxfId="489" priority="76" operator="containsText" text="Extremo">
      <formula>NOT(ISERROR(SEARCH("Extremo",AO169)))</formula>
    </cfRule>
    <cfRule type="containsText" dxfId="488" priority="73" operator="containsText" text="Bajo">
      <formula>NOT(ISERROR(SEARCH("Bajo",AO169)))</formula>
    </cfRule>
  </conditionalFormatting>
  <conditionalFormatting sqref="AO172">
    <cfRule type="containsText" dxfId="487" priority="65" operator="containsText" text="Bajo">
      <formula>NOT(ISERROR(SEARCH("Bajo",AO172)))</formula>
    </cfRule>
    <cfRule type="containsText" dxfId="486" priority="66" operator="containsText" text="Moderado">
      <formula>NOT(ISERROR(SEARCH("Moderado",AO172)))</formula>
    </cfRule>
    <cfRule type="containsText" dxfId="485" priority="67" operator="containsText" text="Alto">
      <formula>NOT(ISERROR(SEARCH("Alto",AO172)))</formula>
    </cfRule>
    <cfRule type="containsText" dxfId="484" priority="68" operator="containsText" text="Extremo">
      <formula>NOT(ISERROR(SEARCH("Extremo",AO172)))</formula>
    </cfRule>
  </conditionalFormatting>
  <conditionalFormatting sqref="AO175">
    <cfRule type="containsText" dxfId="483" priority="58" operator="containsText" text="Moderado">
      <formula>NOT(ISERROR(SEARCH("Moderado",AO175)))</formula>
    </cfRule>
    <cfRule type="containsText" dxfId="482" priority="57" operator="containsText" text="Bajo">
      <formula>NOT(ISERROR(SEARCH("Bajo",AO175)))</formula>
    </cfRule>
    <cfRule type="containsText" dxfId="481" priority="60" operator="containsText" text="Extremo">
      <formula>NOT(ISERROR(SEARCH("Extremo",AO175)))</formula>
    </cfRule>
    <cfRule type="containsText" dxfId="480" priority="59" operator="containsText" text="Alto">
      <formula>NOT(ISERROR(SEARCH("Alto",AO175)))</formula>
    </cfRule>
  </conditionalFormatting>
  <conditionalFormatting sqref="AO177">
    <cfRule type="containsText" dxfId="479" priority="52" operator="containsText" text="Extremo">
      <formula>NOT(ISERROR(SEARCH("Extremo",AO177)))</formula>
    </cfRule>
    <cfRule type="containsText" dxfId="478" priority="49" operator="containsText" text="Bajo">
      <formula>NOT(ISERROR(SEARCH("Bajo",AO177)))</formula>
    </cfRule>
    <cfRule type="containsText" dxfId="477" priority="50" operator="containsText" text="Moderado">
      <formula>NOT(ISERROR(SEARCH("Moderado",AO177)))</formula>
    </cfRule>
    <cfRule type="containsText" dxfId="476" priority="51" operator="containsText" text="Alto">
      <formula>NOT(ISERROR(SEARCH("Alto",AO177)))</formula>
    </cfRule>
  </conditionalFormatting>
  <conditionalFormatting sqref="AO180">
    <cfRule type="containsText" dxfId="475" priority="43" operator="containsText" text="Alto">
      <formula>NOT(ISERROR(SEARCH("Alto",AO180)))</formula>
    </cfRule>
    <cfRule type="containsText" dxfId="474" priority="44" operator="containsText" text="Extremo">
      <formula>NOT(ISERROR(SEARCH("Extremo",AO180)))</formula>
    </cfRule>
    <cfRule type="containsText" dxfId="473" priority="41" operator="containsText" text="Bajo">
      <formula>NOT(ISERROR(SEARCH("Bajo",AO180)))</formula>
    </cfRule>
    <cfRule type="containsText" dxfId="472" priority="42" operator="containsText" text="Moderado">
      <formula>NOT(ISERROR(SEARCH("Moderado",AO180)))</formula>
    </cfRule>
  </conditionalFormatting>
  <conditionalFormatting sqref="AO183">
    <cfRule type="containsText" dxfId="471" priority="1528" operator="containsText" text="Extremo">
      <formula>NOT(ISERROR(SEARCH("Extremo",AO183)))</formula>
    </cfRule>
    <cfRule type="containsText" dxfId="470" priority="1527" operator="containsText" text="Alto">
      <formula>NOT(ISERROR(SEARCH("Alto",AO183)))</formula>
    </cfRule>
    <cfRule type="containsText" dxfId="469" priority="1526" operator="containsText" text="Moderado">
      <formula>NOT(ISERROR(SEARCH("Moderado",AO183)))</formula>
    </cfRule>
    <cfRule type="containsText" dxfId="468" priority="1525" operator="containsText" text="Bajo">
      <formula>NOT(ISERROR(SEARCH("Bajo",AO183)))</formula>
    </cfRule>
  </conditionalFormatting>
  <conditionalFormatting sqref="AO187">
    <cfRule type="containsText" dxfId="467" priority="1517" operator="containsText" text="Bajo">
      <formula>NOT(ISERROR(SEARCH("Bajo",AO187)))</formula>
    </cfRule>
    <cfRule type="containsText" dxfId="466" priority="1518" operator="containsText" text="Moderado">
      <formula>NOT(ISERROR(SEARCH("Moderado",AO187)))</formula>
    </cfRule>
    <cfRule type="containsText" dxfId="465" priority="1519" operator="containsText" text="Alto">
      <formula>NOT(ISERROR(SEARCH("Alto",AO187)))</formula>
    </cfRule>
    <cfRule type="containsText" dxfId="464" priority="1520" operator="containsText" text="Extremo">
      <formula>NOT(ISERROR(SEARCH("Extremo",AO187)))</formula>
    </cfRule>
  </conditionalFormatting>
  <conditionalFormatting sqref="AO191">
    <cfRule type="containsText" dxfId="463" priority="1512" operator="containsText" text="Extremo">
      <formula>NOT(ISERROR(SEARCH("Extremo",AO191)))</formula>
    </cfRule>
    <cfRule type="containsText" dxfId="462" priority="1511" operator="containsText" text="Alto">
      <formula>NOT(ISERROR(SEARCH("Alto",AO191)))</formula>
    </cfRule>
    <cfRule type="containsText" dxfId="461" priority="1510" operator="containsText" text="Moderado">
      <formula>NOT(ISERROR(SEARCH("Moderado",AO191)))</formula>
    </cfRule>
    <cfRule type="containsText" dxfId="460" priority="1509" operator="containsText" text="Bajo">
      <formula>NOT(ISERROR(SEARCH("Bajo",AO191)))</formula>
    </cfRule>
  </conditionalFormatting>
  <conditionalFormatting sqref="AO194">
    <cfRule type="containsText" dxfId="459" priority="1503" operator="containsText" text="Alto">
      <formula>NOT(ISERROR(SEARCH("Alto",AO194)))</formula>
    </cfRule>
    <cfRule type="containsText" dxfId="458" priority="1502" operator="containsText" text="Moderado">
      <formula>NOT(ISERROR(SEARCH("Moderado",AO194)))</formula>
    </cfRule>
    <cfRule type="containsText" dxfId="457" priority="1501" operator="containsText" text="Bajo">
      <formula>NOT(ISERROR(SEARCH("Bajo",AO194)))</formula>
    </cfRule>
    <cfRule type="containsText" dxfId="456" priority="1504" operator="containsText" text="Extremo">
      <formula>NOT(ISERROR(SEARCH("Extremo",AO194)))</formula>
    </cfRule>
  </conditionalFormatting>
  <conditionalFormatting sqref="AO197:AO198">
    <cfRule type="containsText" dxfId="455" priority="1352" operator="containsText" text="Extremo">
      <formula>NOT(ISERROR(SEARCH("Extremo",AO197)))</formula>
    </cfRule>
    <cfRule type="containsText" dxfId="454" priority="1349" operator="containsText" text="Bajo">
      <formula>NOT(ISERROR(SEARCH("Bajo",AO197)))</formula>
    </cfRule>
    <cfRule type="containsText" dxfId="453" priority="1350" operator="containsText" text="Moderado">
      <formula>NOT(ISERROR(SEARCH("Moderado",AO197)))</formula>
    </cfRule>
    <cfRule type="containsText" dxfId="452" priority="1351" operator="containsText" text="Alto">
      <formula>NOT(ISERROR(SEARCH("Alto",AO197)))</formula>
    </cfRule>
  </conditionalFormatting>
  <conditionalFormatting sqref="AO200:AO202">
    <cfRule type="containsText" dxfId="451" priority="1342" operator="containsText" text="Moderado">
      <formula>NOT(ISERROR(SEARCH("Moderado",AO200)))</formula>
    </cfRule>
    <cfRule type="containsText" dxfId="450" priority="1341" operator="containsText" text="Bajo">
      <formula>NOT(ISERROR(SEARCH("Bajo",AO200)))</formula>
    </cfRule>
    <cfRule type="containsText" dxfId="449" priority="1343" operator="containsText" text="Alto">
      <formula>NOT(ISERROR(SEARCH("Alto",AO200)))</formula>
    </cfRule>
    <cfRule type="containsText" dxfId="448" priority="1344" operator="containsText" text="Extremo">
      <formula>NOT(ISERROR(SEARCH("Extremo",AO200)))</formula>
    </cfRule>
  </conditionalFormatting>
  <conditionalFormatting sqref="AO205">
    <cfRule type="containsText" dxfId="447" priority="1340" operator="containsText" text="Extremo">
      <formula>NOT(ISERROR(SEARCH("Extremo",AO205)))</formula>
    </cfRule>
    <cfRule type="containsText" dxfId="446" priority="1339" operator="containsText" text="Alto">
      <formula>NOT(ISERROR(SEARCH("Alto",AO205)))</formula>
    </cfRule>
    <cfRule type="containsText" dxfId="445" priority="1338" operator="containsText" text="Moderado">
      <formula>NOT(ISERROR(SEARCH("Moderado",AO205)))</formula>
    </cfRule>
    <cfRule type="containsText" dxfId="444" priority="1337" operator="containsText" text="Bajo">
      <formula>NOT(ISERROR(SEARCH("Bajo",AO205)))</formula>
    </cfRule>
  </conditionalFormatting>
  <conditionalFormatting sqref="AO208">
    <cfRule type="containsText" dxfId="443" priority="1331" operator="containsText" text="Alto">
      <formula>NOT(ISERROR(SEARCH("Alto",AO208)))</formula>
    </cfRule>
    <cfRule type="containsText" dxfId="442" priority="1332" operator="containsText" text="Extremo">
      <formula>NOT(ISERROR(SEARCH("Extremo",AO208)))</formula>
    </cfRule>
    <cfRule type="containsText" dxfId="441" priority="1329" operator="containsText" text="Bajo">
      <formula>NOT(ISERROR(SEARCH("Bajo",AO208)))</formula>
    </cfRule>
    <cfRule type="containsText" dxfId="440" priority="1330" operator="containsText" text="Moderado">
      <formula>NOT(ISERROR(SEARCH("Moderado",AO208)))</formula>
    </cfRule>
  </conditionalFormatting>
  <conditionalFormatting sqref="AO211">
    <cfRule type="containsText" dxfId="439" priority="1324" operator="containsText" text="Extremo">
      <formula>NOT(ISERROR(SEARCH("Extremo",AO211)))</formula>
    </cfRule>
    <cfRule type="containsText" dxfId="438" priority="1322" operator="containsText" text="Moderado">
      <formula>NOT(ISERROR(SEARCH("Moderado",AO211)))</formula>
    </cfRule>
    <cfRule type="containsText" dxfId="437" priority="1323" operator="containsText" text="Alto">
      <formula>NOT(ISERROR(SEARCH("Alto",AO211)))</formula>
    </cfRule>
    <cfRule type="containsText" dxfId="436" priority="1321" operator="containsText" text="Bajo">
      <formula>NOT(ISERROR(SEARCH("Bajo",AO211)))</formula>
    </cfRule>
  </conditionalFormatting>
  <conditionalFormatting sqref="AO214">
    <cfRule type="containsText" dxfId="435" priority="1313" operator="containsText" text="Bajo">
      <formula>NOT(ISERROR(SEARCH("Bajo",AO214)))</formula>
    </cfRule>
    <cfRule type="containsText" dxfId="434" priority="1314" operator="containsText" text="Moderado">
      <formula>NOT(ISERROR(SEARCH("Moderado",AO214)))</formula>
    </cfRule>
    <cfRule type="containsText" dxfId="433" priority="1315" operator="containsText" text="Alto">
      <formula>NOT(ISERROR(SEARCH("Alto",AO214)))</formula>
    </cfRule>
    <cfRule type="containsText" dxfId="432" priority="1316" operator="containsText" text="Extremo">
      <formula>NOT(ISERROR(SEARCH("Extremo",AO214)))</formula>
    </cfRule>
  </conditionalFormatting>
  <conditionalFormatting sqref="AO217">
    <cfRule type="containsText" dxfId="431" priority="1306" operator="containsText" text="Moderado">
      <formula>NOT(ISERROR(SEARCH("Moderado",AO217)))</formula>
    </cfRule>
    <cfRule type="containsText" dxfId="430" priority="1308" operator="containsText" text="Extremo">
      <formula>NOT(ISERROR(SEARCH("Extremo",AO217)))</formula>
    </cfRule>
    <cfRule type="containsText" dxfId="429" priority="1307" operator="containsText" text="Alto">
      <formula>NOT(ISERROR(SEARCH("Alto",AO217)))</formula>
    </cfRule>
    <cfRule type="containsText" dxfId="428" priority="1305" operator="containsText" text="Bajo">
      <formula>NOT(ISERROR(SEARCH("Bajo",AO217)))</formula>
    </cfRule>
  </conditionalFormatting>
  <conditionalFormatting sqref="AO219:AO220">
    <cfRule type="containsText" dxfId="427" priority="33" operator="containsText" text="Bajo">
      <formula>NOT(ISERROR(SEARCH("Bajo",AO219)))</formula>
    </cfRule>
    <cfRule type="containsText" dxfId="426" priority="34" operator="containsText" text="Moderado">
      <formula>NOT(ISERROR(SEARCH("Moderado",AO219)))</formula>
    </cfRule>
    <cfRule type="containsText" dxfId="425" priority="35" operator="containsText" text="Alto">
      <formula>NOT(ISERROR(SEARCH("Alto",AO219)))</formula>
    </cfRule>
    <cfRule type="containsText" dxfId="424" priority="36" operator="containsText" text="Extremo">
      <formula>NOT(ISERROR(SEARCH("Extremo",AO219)))</formula>
    </cfRule>
  </conditionalFormatting>
  <conditionalFormatting sqref="AO223:AO224 AO226">
    <cfRule type="containsText" dxfId="423" priority="1292" operator="containsText" text="Extremo">
      <formula>NOT(ISERROR(SEARCH("Extremo",AO223)))</formula>
    </cfRule>
    <cfRule type="containsText" dxfId="422" priority="1291" operator="containsText" text="Alto">
      <formula>NOT(ISERROR(SEARCH("Alto",AO223)))</formula>
    </cfRule>
    <cfRule type="containsText" dxfId="421" priority="1290" operator="containsText" text="Moderado">
      <formula>NOT(ISERROR(SEARCH("Moderado",AO223)))</formula>
    </cfRule>
    <cfRule type="containsText" dxfId="420" priority="1289" operator="containsText" text="Bajo">
      <formula>NOT(ISERROR(SEARCH("Bajo",AO223)))</formula>
    </cfRule>
  </conditionalFormatting>
  <conditionalFormatting sqref="AO228">
    <cfRule type="containsText" dxfId="419" priority="1154" operator="containsText" text="Moderado">
      <formula>NOT(ISERROR(SEARCH("Moderado",AO228)))</formula>
    </cfRule>
    <cfRule type="containsText" dxfId="418" priority="1155" operator="containsText" text="Alto">
      <formula>NOT(ISERROR(SEARCH("Alto",AO228)))</formula>
    </cfRule>
    <cfRule type="containsText" dxfId="417" priority="1156" operator="containsText" text="Extremo">
      <formula>NOT(ISERROR(SEARCH("Extremo",AO228)))</formula>
    </cfRule>
    <cfRule type="containsText" dxfId="416" priority="1153" operator="containsText" text="Bajo">
      <formula>NOT(ISERROR(SEARCH("Bajo",AO228)))</formula>
    </cfRule>
  </conditionalFormatting>
  <conditionalFormatting sqref="AO230:AO231">
    <cfRule type="containsText" dxfId="415" priority="1121" operator="containsText" text="Bajo">
      <formula>NOT(ISERROR(SEARCH("Bajo",AO230)))</formula>
    </cfRule>
    <cfRule type="containsText" dxfId="414" priority="1124" operator="containsText" text="Extremo">
      <formula>NOT(ISERROR(SEARCH("Extremo",AO230)))</formula>
    </cfRule>
    <cfRule type="containsText" dxfId="413" priority="1123" operator="containsText" text="Alto">
      <formula>NOT(ISERROR(SEARCH("Alto",AO230)))</formula>
    </cfRule>
    <cfRule type="containsText" dxfId="412" priority="1122" operator="containsText" text="Moderado">
      <formula>NOT(ISERROR(SEARCH("Moderado",AO230)))</formula>
    </cfRule>
  </conditionalFormatting>
  <conditionalFormatting sqref="AO234">
    <cfRule type="containsText" dxfId="411" priority="1115" operator="containsText" text="Alto">
      <formula>NOT(ISERROR(SEARCH("Alto",AO234)))</formula>
    </cfRule>
    <cfRule type="containsText" dxfId="410" priority="1116" operator="containsText" text="Extremo">
      <formula>NOT(ISERROR(SEARCH("Extremo",AO234)))</formula>
    </cfRule>
    <cfRule type="containsText" dxfId="409" priority="1114" operator="containsText" text="Moderado">
      <formula>NOT(ISERROR(SEARCH("Moderado",AO234)))</formula>
    </cfRule>
    <cfRule type="containsText" dxfId="408" priority="1113" operator="containsText" text="Bajo">
      <formula>NOT(ISERROR(SEARCH("Bajo",AO234)))</formula>
    </cfRule>
  </conditionalFormatting>
  <conditionalFormatting sqref="AO238">
    <cfRule type="containsText" dxfId="407" priority="1106" operator="containsText" text="Moderado">
      <formula>NOT(ISERROR(SEARCH("Moderado",AO238)))</formula>
    </cfRule>
    <cfRule type="containsText" dxfId="406" priority="1107" operator="containsText" text="Alto">
      <formula>NOT(ISERROR(SEARCH("Alto",AO238)))</formula>
    </cfRule>
    <cfRule type="containsText" dxfId="405" priority="1108" operator="containsText" text="Extremo">
      <formula>NOT(ISERROR(SEARCH("Extremo",AO238)))</formula>
    </cfRule>
    <cfRule type="containsText" dxfId="404" priority="1105" operator="containsText" text="Bajo">
      <formula>NOT(ISERROR(SEARCH("Bajo",AO238)))</formula>
    </cfRule>
  </conditionalFormatting>
  <conditionalFormatting sqref="AO241">
    <cfRule type="containsText" dxfId="403" priority="1097" operator="containsText" text="Bajo">
      <formula>NOT(ISERROR(SEARCH("Bajo",AO241)))</formula>
    </cfRule>
    <cfRule type="containsText" dxfId="402" priority="1099" operator="containsText" text="Alto">
      <formula>NOT(ISERROR(SEARCH("Alto",AO241)))</formula>
    </cfRule>
    <cfRule type="containsText" dxfId="401" priority="1098" operator="containsText" text="Moderado">
      <formula>NOT(ISERROR(SEARCH("Moderado",AO241)))</formula>
    </cfRule>
    <cfRule type="containsText" dxfId="400" priority="1100" operator="containsText" text="Extremo">
      <formula>NOT(ISERROR(SEARCH("Extremo",AO241)))</formula>
    </cfRule>
  </conditionalFormatting>
  <conditionalFormatting sqref="AO244">
    <cfRule type="containsText" dxfId="399" priority="1090" operator="containsText" text="Moderado">
      <formula>NOT(ISERROR(SEARCH("Moderado",AO244)))</formula>
    </cfRule>
    <cfRule type="containsText" dxfId="398" priority="1092" operator="containsText" text="Extremo">
      <formula>NOT(ISERROR(SEARCH("Extremo",AO244)))</formula>
    </cfRule>
    <cfRule type="containsText" dxfId="397" priority="1091" operator="containsText" text="Alto">
      <formula>NOT(ISERROR(SEARCH("Alto",AO244)))</formula>
    </cfRule>
    <cfRule type="containsText" dxfId="396" priority="1089" operator="containsText" text="Bajo">
      <formula>NOT(ISERROR(SEARCH("Bajo",AO244)))</formula>
    </cfRule>
  </conditionalFormatting>
  <conditionalFormatting sqref="AO247">
    <cfRule type="containsText" dxfId="395" priority="1082" operator="containsText" text="Moderado">
      <formula>NOT(ISERROR(SEARCH("Moderado",AO247)))</formula>
    </cfRule>
    <cfRule type="containsText" dxfId="394" priority="1083" operator="containsText" text="Alto">
      <formula>NOT(ISERROR(SEARCH("Alto",AO247)))</formula>
    </cfRule>
    <cfRule type="containsText" dxfId="393" priority="1084" operator="containsText" text="Extremo">
      <formula>NOT(ISERROR(SEARCH("Extremo",AO247)))</formula>
    </cfRule>
    <cfRule type="containsText" dxfId="392" priority="1081" operator="containsText" text="Bajo">
      <formula>NOT(ISERROR(SEARCH("Bajo",AO247)))</formula>
    </cfRule>
  </conditionalFormatting>
  <conditionalFormatting sqref="AO250">
    <cfRule type="containsText" dxfId="391" priority="1073" operator="containsText" text="Bajo">
      <formula>NOT(ISERROR(SEARCH("Bajo",AO250)))</formula>
    </cfRule>
    <cfRule type="containsText" dxfId="390" priority="1074" operator="containsText" text="Moderado">
      <formula>NOT(ISERROR(SEARCH("Moderado",AO250)))</formula>
    </cfRule>
    <cfRule type="containsText" dxfId="389" priority="1076" operator="containsText" text="Extremo">
      <formula>NOT(ISERROR(SEARCH("Extremo",AO250)))</formula>
    </cfRule>
    <cfRule type="containsText" dxfId="388" priority="1075" operator="containsText" text="Alto">
      <formula>NOT(ISERROR(SEARCH("Alto",AO250)))</formula>
    </cfRule>
  </conditionalFormatting>
  <conditionalFormatting sqref="AO254">
    <cfRule type="containsText" dxfId="387" priority="1065" operator="containsText" text="Bajo">
      <formula>NOT(ISERROR(SEARCH("Bajo",AO254)))</formula>
    </cfRule>
    <cfRule type="containsText" dxfId="386" priority="1067" operator="containsText" text="Alto">
      <formula>NOT(ISERROR(SEARCH("Alto",AO254)))</formula>
    </cfRule>
    <cfRule type="containsText" dxfId="385" priority="1068" operator="containsText" text="Extremo">
      <formula>NOT(ISERROR(SEARCH("Extremo",AO254)))</formula>
    </cfRule>
    <cfRule type="containsText" dxfId="384" priority="1066" operator="containsText" text="Moderado">
      <formula>NOT(ISERROR(SEARCH("Moderado",AO254)))</formula>
    </cfRule>
  </conditionalFormatting>
  <conditionalFormatting sqref="AO257">
    <cfRule type="containsText" dxfId="383" priority="1057" operator="containsText" text="Bajo">
      <formula>NOT(ISERROR(SEARCH("Bajo",AO257)))</formula>
    </cfRule>
    <cfRule type="containsText" dxfId="382" priority="1060" operator="containsText" text="Extremo">
      <formula>NOT(ISERROR(SEARCH("Extremo",AO257)))</formula>
    </cfRule>
    <cfRule type="containsText" dxfId="381" priority="1059" operator="containsText" text="Alto">
      <formula>NOT(ISERROR(SEARCH("Alto",AO257)))</formula>
    </cfRule>
    <cfRule type="containsText" dxfId="380" priority="1058" operator="containsText" text="Moderado">
      <formula>NOT(ISERROR(SEARCH("Moderado",AO257)))</formula>
    </cfRule>
  </conditionalFormatting>
  <conditionalFormatting sqref="AO261">
    <cfRule type="containsText" dxfId="379" priority="1050" operator="containsText" text="Moderado">
      <formula>NOT(ISERROR(SEARCH("Moderado",AO261)))</formula>
    </cfRule>
    <cfRule type="containsText" dxfId="378" priority="1051" operator="containsText" text="Alto">
      <formula>NOT(ISERROR(SEARCH("Alto",AO261)))</formula>
    </cfRule>
    <cfRule type="containsText" dxfId="377" priority="1052" operator="containsText" text="Extremo">
      <formula>NOT(ISERROR(SEARCH("Extremo",AO261)))</formula>
    </cfRule>
    <cfRule type="containsText" dxfId="376" priority="1049" operator="containsText" text="Bajo">
      <formula>NOT(ISERROR(SEARCH("Bajo",AO261)))</formula>
    </cfRule>
  </conditionalFormatting>
  <conditionalFormatting sqref="AO264">
    <cfRule type="containsText" dxfId="375" priority="1041" operator="containsText" text="Bajo">
      <formula>NOT(ISERROR(SEARCH("Bajo",AO264)))</formula>
    </cfRule>
    <cfRule type="containsText" dxfId="374" priority="1042" operator="containsText" text="Moderado">
      <formula>NOT(ISERROR(SEARCH("Moderado",AO264)))</formula>
    </cfRule>
    <cfRule type="containsText" dxfId="373" priority="1043" operator="containsText" text="Alto">
      <formula>NOT(ISERROR(SEARCH("Alto",AO264)))</formula>
    </cfRule>
    <cfRule type="containsText" dxfId="372" priority="1044" operator="containsText" text="Extremo">
      <formula>NOT(ISERROR(SEARCH("Extremo",AO264)))</formula>
    </cfRule>
  </conditionalFormatting>
  <conditionalFormatting sqref="AO268">
    <cfRule type="containsText" dxfId="371" priority="1037" operator="containsText" text="Bajo">
      <formula>NOT(ISERROR(SEARCH("Bajo",AO268)))</formula>
    </cfRule>
    <cfRule type="containsText" dxfId="370" priority="1038" operator="containsText" text="Moderado">
      <formula>NOT(ISERROR(SEARCH("Moderado",AO268)))</formula>
    </cfRule>
    <cfRule type="containsText" dxfId="369" priority="1039" operator="containsText" text="Alto">
      <formula>NOT(ISERROR(SEARCH("Alto",AO268)))</formula>
    </cfRule>
    <cfRule type="containsText" dxfId="368" priority="1040" operator="containsText" text="Extremo">
      <formula>NOT(ISERROR(SEARCH("Extremo",AO268)))</formula>
    </cfRule>
  </conditionalFormatting>
  <conditionalFormatting sqref="AO273">
    <cfRule type="containsText" dxfId="367" priority="1028" operator="containsText" text="Extremo">
      <formula>NOT(ISERROR(SEARCH("Extremo",AO273)))</formula>
    </cfRule>
    <cfRule type="containsText" dxfId="366" priority="1027" operator="containsText" text="Alto">
      <formula>NOT(ISERROR(SEARCH("Alto",AO273)))</formula>
    </cfRule>
    <cfRule type="containsText" dxfId="365" priority="1026" operator="containsText" text="Moderado">
      <formula>NOT(ISERROR(SEARCH("Moderado",AO273)))</formula>
    </cfRule>
    <cfRule type="containsText" dxfId="364" priority="1025" operator="containsText" text="Bajo">
      <formula>NOT(ISERROR(SEARCH("Bajo",AO273)))</formula>
    </cfRule>
  </conditionalFormatting>
  <conditionalFormatting sqref="AO276">
    <cfRule type="containsText" dxfId="363" priority="1010" operator="containsText" text="Moderado">
      <formula>NOT(ISERROR(SEARCH("Moderado",AO276)))</formula>
    </cfRule>
    <cfRule type="containsText" dxfId="362" priority="1009" operator="containsText" text="Bajo">
      <formula>NOT(ISERROR(SEARCH("Bajo",AO276)))</formula>
    </cfRule>
    <cfRule type="containsText" dxfId="361" priority="1011" operator="containsText" text="Alto">
      <formula>NOT(ISERROR(SEARCH("Alto",AO276)))</formula>
    </cfRule>
    <cfRule type="containsText" dxfId="360" priority="1012" operator="containsText" text="Extremo">
      <formula>NOT(ISERROR(SEARCH("Extremo",AO276)))</formula>
    </cfRule>
  </conditionalFormatting>
  <conditionalFormatting sqref="AO279">
    <cfRule type="containsText" dxfId="359" priority="1013" operator="containsText" text="Bajo">
      <formula>NOT(ISERROR(SEARCH("Bajo",AO279)))</formula>
    </cfRule>
    <cfRule type="containsText" dxfId="358" priority="1014" operator="containsText" text="Moderado">
      <formula>NOT(ISERROR(SEARCH("Moderado",AO279)))</formula>
    </cfRule>
    <cfRule type="containsText" dxfId="357" priority="1015" operator="containsText" text="Alto">
      <formula>NOT(ISERROR(SEARCH("Alto",AO279)))</formula>
    </cfRule>
    <cfRule type="containsText" dxfId="356" priority="1016" operator="containsText" text="Extremo">
      <formula>NOT(ISERROR(SEARCH("Extremo",AO279)))</formula>
    </cfRule>
  </conditionalFormatting>
  <conditionalFormatting sqref="AO282">
    <cfRule type="containsText" dxfId="355" priority="1003" operator="containsText" text="Alto">
      <formula>NOT(ISERROR(SEARCH("Alto",AO282)))</formula>
    </cfRule>
    <cfRule type="containsText" dxfId="354" priority="1002" operator="containsText" text="Moderado">
      <formula>NOT(ISERROR(SEARCH("Moderado",AO282)))</formula>
    </cfRule>
    <cfRule type="containsText" dxfId="353" priority="1001" operator="containsText" text="Bajo">
      <formula>NOT(ISERROR(SEARCH("Bajo",AO282)))</formula>
    </cfRule>
    <cfRule type="containsText" dxfId="352" priority="1004" operator="containsText" text="Extremo">
      <formula>NOT(ISERROR(SEARCH("Extremo",AO282)))</formula>
    </cfRule>
  </conditionalFormatting>
  <conditionalFormatting sqref="AO284">
    <cfRule type="containsText" dxfId="351" priority="994" operator="containsText" text="Moderado">
      <formula>NOT(ISERROR(SEARCH("Moderado",AO284)))</formula>
    </cfRule>
    <cfRule type="containsText" dxfId="350" priority="995" operator="containsText" text="Alto">
      <formula>NOT(ISERROR(SEARCH("Alto",AO284)))</formula>
    </cfRule>
    <cfRule type="containsText" dxfId="349" priority="996" operator="containsText" text="Extremo">
      <formula>NOT(ISERROR(SEARCH("Extremo",AO284)))</formula>
    </cfRule>
    <cfRule type="containsText" dxfId="348" priority="993" operator="containsText" text="Bajo">
      <formula>NOT(ISERROR(SEARCH("Bajo",AO284)))</formula>
    </cfRule>
  </conditionalFormatting>
  <conditionalFormatting sqref="AO288">
    <cfRule type="containsText" dxfId="347" priority="985" operator="containsText" text="Bajo">
      <formula>NOT(ISERROR(SEARCH("Bajo",AO288)))</formula>
    </cfRule>
    <cfRule type="containsText" dxfId="346" priority="987" operator="containsText" text="Alto">
      <formula>NOT(ISERROR(SEARCH("Alto",AO288)))</formula>
    </cfRule>
    <cfRule type="containsText" dxfId="345" priority="988" operator="containsText" text="Extremo">
      <formula>NOT(ISERROR(SEARCH("Extremo",AO288)))</formula>
    </cfRule>
    <cfRule type="containsText" dxfId="344" priority="986" operator="containsText" text="Moderado">
      <formula>NOT(ISERROR(SEARCH("Moderado",AO288)))</formula>
    </cfRule>
  </conditionalFormatting>
  <conditionalFormatting sqref="AO292">
    <cfRule type="containsText" dxfId="343" priority="979" operator="containsText" text="Alto">
      <formula>NOT(ISERROR(SEARCH("Alto",AO292)))</formula>
    </cfRule>
    <cfRule type="containsText" dxfId="342" priority="980" operator="containsText" text="Extremo">
      <formula>NOT(ISERROR(SEARCH("Extremo",AO292)))</formula>
    </cfRule>
    <cfRule type="containsText" dxfId="341" priority="978" operator="containsText" text="Moderado">
      <formula>NOT(ISERROR(SEARCH("Moderado",AO292)))</formula>
    </cfRule>
    <cfRule type="containsText" dxfId="340" priority="977" operator="containsText" text="Bajo">
      <formula>NOT(ISERROR(SEARCH("Bajo",AO292)))</formula>
    </cfRule>
  </conditionalFormatting>
  <conditionalFormatting sqref="AO295">
    <cfRule type="containsText" dxfId="339" priority="969" operator="containsText" text="Bajo">
      <formula>NOT(ISERROR(SEARCH("Bajo",AO295)))</formula>
    </cfRule>
    <cfRule type="containsText" dxfId="338" priority="970" operator="containsText" text="Moderado">
      <formula>NOT(ISERROR(SEARCH("Moderado",AO295)))</formula>
    </cfRule>
    <cfRule type="containsText" dxfId="337" priority="971" operator="containsText" text="Alto">
      <formula>NOT(ISERROR(SEARCH("Alto",AO295)))</formula>
    </cfRule>
    <cfRule type="containsText" dxfId="336" priority="972" operator="containsText" text="Extremo">
      <formula>NOT(ISERROR(SEARCH("Extremo",AO295)))</formula>
    </cfRule>
  </conditionalFormatting>
  <conditionalFormatting sqref="AO299">
    <cfRule type="containsText" dxfId="335" priority="961" operator="containsText" text="Bajo">
      <formula>NOT(ISERROR(SEARCH("Bajo",AO299)))</formula>
    </cfRule>
    <cfRule type="containsText" dxfId="334" priority="962" operator="containsText" text="Moderado">
      <formula>NOT(ISERROR(SEARCH("Moderado",AO299)))</formula>
    </cfRule>
    <cfRule type="containsText" dxfId="333" priority="963" operator="containsText" text="Alto">
      <formula>NOT(ISERROR(SEARCH("Alto",AO299)))</formula>
    </cfRule>
    <cfRule type="containsText" dxfId="332" priority="964" operator="containsText" text="Extremo">
      <formula>NOT(ISERROR(SEARCH("Extremo",AO299)))</formula>
    </cfRule>
  </conditionalFormatting>
  <conditionalFormatting sqref="AO301">
    <cfRule type="containsText" dxfId="331" priority="956" operator="containsText" text="Extremo">
      <formula>NOT(ISERROR(SEARCH("Extremo",AO301)))</formula>
    </cfRule>
    <cfRule type="containsText" dxfId="330" priority="954" operator="containsText" text="Moderado">
      <formula>NOT(ISERROR(SEARCH("Moderado",AO301)))</formula>
    </cfRule>
    <cfRule type="containsText" dxfId="329" priority="953" operator="containsText" text="Bajo">
      <formula>NOT(ISERROR(SEARCH("Bajo",AO301)))</formula>
    </cfRule>
    <cfRule type="containsText" dxfId="328" priority="955" operator="containsText" text="Alto">
      <formula>NOT(ISERROR(SEARCH("Alto",AO301)))</formula>
    </cfRule>
  </conditionalFormatting>
  <conditionalFormatting sqref="AO303">
    <cfRule type="containsText" dxfId="327" priority="948" operator="containsText" text="Extremo">
      <formula>NOT(ISERROR(SEARCH("Extremo",AO303)))</formula>
    </cfRule>
    <cfRule type="containsText" dxfId="326" priority="947" operator="containsText" text="Alto">
      <formula>NOT(ISERROR(SEARCH("Alto",AO303)))</formula>
    </cfRule>
    <cfRule type="containsText" dxfId="325" priority="946" operator="containsText" text="Moderado">
      <formula>NOT(ISERROR(SEARCH("Moderado",AO303)))</formula>
    </cfRule>
    <cfRule type="containsText" dxfId="324" priority="945" operator="containsText" text="Bajo">
      <formula>NOT(ISERROR(SEARCH("Bajo",AO303)))</formula>
    </cfRule>
  </conditionalFormatting>
  <conditionalFormatting sqref="AO305">
    <cfRule type="containsText" dxfId="323" priority="938" operator="containsText" text="Moderado">
      <formula>NOT(ISERROR(SEARCH("Moderado",AO305)))</formula>
    </cfRule>
    <cfRule type="containsText" dxfId="322" priority="937" operator="containsText" text="Bajo">
      <formula>NOT(ISERROR(SEARCH("Bajo",AO305)))</formula>
    </cfRule>
    <cfRule type="containsText" dxfId="321" priority="939" operator="containsText" text="Alto">
      <formula>NOT(ISERROR(SEARCH("Alto",AO305)))</formula>
    </cfRule>
    <cfRule type="containsText" dxfId="320" priority="940" operator="containsText" text="Extremo">
      <formula>NOT(ISERROR(SEARCH("Extremo",AO305)))</formula>
    </cfRule>
  </conditionalFormatting>
  <conditionalFormatting sqref="AO308">
    <cfRule type="containsText" dxfId="319" priority="929" operator="containsText" text="Bajo">
      <formula>NOT(ISERROR(SEARCH("Bajo",AO308)))</formula>
    </cfRule>
    <cfRule type="containsText" dxfId="318" priority="930" operator="containsText" text="Moderado">
      <formula>NOT(ISERROR(SEARCH("Moderado",AO308)))</formula>
    </cfRule>
    <cfRule type="containsText" dxfId="317" priority="931" operator="containsText" text="Alto">
      <formula>NOT(ISERROR(SEARCH("Alto",AO308)))</formula>
    </cfRule>
    <cfRule type="containsText" dxfId="316" priority="932" operator="containsText" text="Extremo">
      <formula>NOT(ISERROR(SEARCH("Extremo",AO308)))</formula>
    </cfRule>
  </conditionalFormatting>
  <conditionalFormatting sqref="AO312">
    <cfRule type="containsText" dxfId="315" priority="1282" operator="containsText" text="Moderado">
      <formula>NOT(ISERROR(SEARCH("Moderado",AO312)))</formula>
    </cfRule>
    <cfRule type="containsText" dxfId="314" priority="1283" operator="containsText" text="Alto">
      <formula>NOT(ISERROR(SEARCH("Alto",AO312)))</formula>
    </cfRule>
    <cfRule type="containsText" dxfId="313" priority="1284" operator="containsText" text="Extremo">
      <formula>NOT(ISERROR(SEARCH("Extremo",AO312)))</formula>
    </cfRule>
    <cfRule type="containsText" dxfId="312" priority="1281" operator="containsText" text="Bajo">
      <formula>NOT(ISERROR(SEARCH("Bajo",AO312)))</formula>
    </cfRule>
  </conditionalFormatting>
  <conditionalFormatting sqref="AO316">
    <cfRule type="containsText" dxfId="311" priority="1273" operator="containsText" text="Bajo">
      <formula>NOT(ISERROR(SEARCH("Bajo",AO316)))</formula>
    </cfRule>
    <cfRule type="containsText" dxfId="310" priority="1276" operator="containsText" text="Extremo">
      <formula>NOT(ISERROR(SEARCH("Extremo",AO316)))</formula>
    </cfRule>
    <cfRule type="containsText" dxfId="309" priority="1275" operator="containsText" text="Alto">
      <formula>NOT(ISERROR(SEARCH("Alto",AO316)))</formula>
    </cfRule>
    <cfRule type="containsText" dxfId="308" priority="1274" operator="containsText" text="Moderado">
      <formula>NOT(ISERROR(SEARCH("Moderado",AO316)))</formula>
    </cfRule>
  </conditionalFormatting>
  <conditionalFormatting sqref="AO318">
    <cfRule type="containsText" dxfId="307" priority="1267" operator="containsText" text="Alto">
      <formula>NOT(ISERROR(SEARCH("Alto",AO318)))</formula>
    </cfRule>
    <cfRule type="containsText" dxfId="306" priority="1266" operator="containsText" text="Moderado">
      <formula>NOT(ISERROR(SEARCH("Moderado",AO318)))</formula>
    </cfRule>
    <cfRule type="containsText" dxfId="305" priority="1265" operator="containsText" text="Bajo">
      <formula>NOT(ISERROR(SEARCH("Bajo",AO318)))</formula>
    </cfRule>
    <cfRule type="containsText" dxfId="304" priority="1268" operator="containsText" text="Extremo">
      <formula>NOT(ISERROR(SEARCH("Extremo",AO318)))</formula>
    </cfRule>
  </conditionalFormatting>
  <conditionalFormatting sqref="AO321">
    <cfRule type="containsText" dxfId="303" priority="1257" operator="containsText" text="Bajo">
      <formula>NOT(ISERROR(SEARCH("Bajo",AO321)))</formula>
    </cfRule>
    <cfRule type="containsText" dxfId="302" priority="1258" operator="containsText" text="Moderado">
      <formula>NOT(ISERROR(SEARCH("Moderado",AO321)))</formula>
    </cfRule>
    <cfRule type="containsText" dxfId="301" priority="1260" operator="containsText" text="Extremo">
      <formula>NOT(ISERROR(SEARCH("Extremo",AO321)))</formula>
    </cfRule>
    <cfRule type="containsText" dxfId="300" priority="1259" operator="containsText" text="Alto">
      <formula>NOT(ISERROR(SEARCH("Alto",AO321)))</formula>
    </cfRule>
  </conditionalFormatting>
  <conditionalFormatting sqref="AO324">
    <cfRule type="containsText" dxfId="299" priority="926" operator="containsText" text="Moderado">
      <formula>NOT(ISERROR(SEARCH("Moderado",AO324)))</formula>
    </cfRule>
    <cfRule type="containsText" dxfId="298" priority="927" operator="containsText" text="Alto">
      <formula>NOT(ISERROR(SEARCH("Alto",AO324)))</formula>
    </cfRule>
    <cfRule type="containsText" dxfId="297" priority="928" operator="containsText" text="Extremo">
      <formula>NOT(ISERROR(SEARCH("Extremo",AO324)))</formula>
    </cfRule>
    <cfRule type="containsText" dxfId="296" priority="925" operator="containsText" text="Bajo">
      <formula>NOT(ISERROR(SEARCH("Bajo",AO324)))</formula>
    </cfRule>
  </conditionalFormatting>
  <conditionalFormatting sqref="AO327">
    <cfRule type="containsText" dxfId="295" priority="923" operator="containsText" text="Alto">
      <formula>NOT(ISERROR(SEARCH("Alto",AO327)))</formula>
    </cfRule>
    <cfRule type="containsText" dxfId="294" priority="924" operator="containsText" text="Extremo">
      <formula>NOT(ISERROR(SEARCH("Extremo",AO327)))</formula>
    </cfRule>
    <cfRule type="containsText" dxfId="293" priority="921" operator="containsText" text="Bajo">
      <formula>NOT(ISERROR(SEARCH("Bajo",AO327)))</formula>
    </cfRule>
    <cfRule type="containsText" dxfId="292" priority="922" operator="containsText" text="Moderado">
      <formula>NOT(ISERROR(SEARCH("Moderado",AO327)))</formula>
    </cfRule>
  </conditionalFormatting>
  <conditionalFormatting sqref="AO330">
    <cfRule type="containsText" dxfId="291" priority="911" operator="containsText" text="Alto">
      <formula>NOT(ISERROR(SEARCH("Alto",AO330)))</formula>
    </cfRule>
    <cfRule type="containsText" dxfId="290" priority="910" operator="containsText" text="Moderado">
      <formula>NOT(ISERROR(SEARCH("Moderado",AO330)))</formula>
    </cfRule>
    <cfRule type="containsText" dxfId="289" priority="909" operator="containsText" text="Bajo">
      <formula>NOT(ISERROR(SEARCH("Bajo",AO330)))</formula>
    </cfRule>
    <cfRule type="containsText" dxfId="288" priority="912" operator="containsText" text="Extremo">
      <formula>NOT(ISERROR(SEARCH("Extremo",AO330)))</formula>
    </cfRule>
  </conditionalFormatting>
  <conditionalFormatting sqref="AO333">
    <cfRule type="containsText" dxfId="287" priority="901" operator="containsText" text="Bajo">
      <formula>NOT(ISERROR(SEARCH("Bajo",AO333)))</formula>
    </cfRule>
    <cfRule type="containsText" dxfId="286" priority="902" operator="containsText" text="Moderado">
      <formula>NOT(ISERROR(SEARCH("Moderado",AO333)))</formula>
    </cfRule>
    <cfRule type="containsText" dxfId="285" priority="903" operator="containsText" text="Alto">
      <formula>NOT(ISERROR(SEARCH("Alto",AO333)))</formula>
    </cfRule>
    <cfRule type="containsText" dxfId="284" priority="904" operator="containsText" text="Extremo">
      <formula>NOT(ISERROR(SEARCH("Extremo",AO333)))</formula>
    </cfRule>
  </conditionalFormatting>
  <conditionalFormatting sqref="AO336">
    <cfRule type="containsText" dxfId="283" priority="894" operator="containsText" text="Moderado">
      <formula>NOT(ISERROR(SEARCH("Moderado",AO336)))</formula>
    </cfRule>
    <cfRule type="containsText" dxfId="282" priority="895" operator="containsText" text="Alto">
      <formula>NOT(ISERROR(SEARCH("Alto",AO336)))</formula>
    </cfRule>
    <cfRule type="containsText" dxfId="281" priority="896" operator="containsText" text="Extremo">
      <formula>NOT(ISERROR(SEARCH("Extremo",AO336)))</formula>
    </cfRule>
    <cfRule type="containsText" dxfId="280" priority="893" operator="containsText" text="Bajo">
      <formula>NOT(ISERROR(SEARCH("Bajo",AO336)))</formula>
    </cfRule>
  </conditionalFormatting>
  <conditionalFormatting sqref="AO339">
    <cfRule type="containsText" dxfId="279" priority="880" operator="containsText" text="Extremo">
      <formula>NOT(ISERROR(SEARCH("Extremo",AO339)))</formula>
    </cfRule>
    <cfRule type="containsText" dxfId="278" priority="879" operator="containsText" text="Alto">
      <formula>NOT(ISERROR(SEARCH("Alto",AO339)))</formula>
    </cfRule>
    <cfRule type="containsText" dxfId="277" priority="878" operator="containsText" text="Moderado">
      <formula>NOT(ISERROR(SEARCH("Moderado",AO339)))</formula>
    </cfRule>
    <cfRule type="containsText" dxfId="276" priority="877" operator="containsText" text="Bajo">
      <formula>NOT(ISERROR(SEARCH("Bajo",AO339)))</formula>
    </cfRule>
  </conditionalFormatting>
  <conditionalFormatting sqref="AO342">
    <cfRule type="containsText" dxfId="275" priority="871" operator="containsText" text="Alto">
      <formula>NOT(ISERROR(SEARCH("Alto",AO342)))</formula>
    </cfRule>
    <cfRule type="containsText" dxfId="274" priority="870" operator="containsText" text="Moderado">
      <formula>NOT(ISERROR(SEARCH("Moderado",AO342)))</formula>
    </cfRule>
    <cfRule type="containsText" dxfId="273" priority="869" operator="containsText" text="Bajo">
      <formula>NOT(ISERROR(SEARCH("Bajo",AO342)))</formula>
    </cfRule>
    <cfRule type="containsText" dxfId="272" priority="872" operator="containsText" text="Extremo">
      <formula>NOT(ISERROR(SEARCH("Extremo",AO342)))</formula>
    </cfRule>
  </conditionalFormatting>
  <conditionalFormatting sqref="AO345">
    <cfRule type="containsText" dxfId="271" priority="865" operator="containsText" text="Bajo">
      <formula>NOT(ISERROR(SEARCH("Bajo",AO345)))</formula>
    </cfRule>
    <cfRule type="containsText" dxfId="270" priority="866" operator="containsText" text="Moderado">
      <formula>NOT(ISERROR(SEARCH("Moderado",AO345)))</formula>
    </cfRule>
    <cfRule type="containsText" dxfId="269" priority="868" operator="containsText" text="Extremo">
      <formula>NOT(ISERROR(SEARCH("Extremo",AO345)))</formula>
    </cfRule>
    <cfRule type="containsText" dxfId="268" priority="867" operator="containsText" text="Alto">
      <formula>NOT(ISERROR(SEARCH("Alto",AO345)))</formula>
    </cfRule>
  </conditionalFormatting>
  <conditionalFormatting sqref="AO348">
    <cfRule type="containsText" dxfId="267" priority="854" operator="containsText" text="Moderado">
      <formula>NOT(ISERROR(SEARCH("Moderado",AO348)))</formula>
    </cfRule>
    <cfRule type="containsText" dxfId="266" priority="853" operator="containsText" text="Bajo">
      <formula>NOT(ISERROR(SEARCH("Bajo",AO348)))</formula>
    </cfRule>
    <cfRule type="containsText" dxfId="265" priority="855" operator="containsText" text="Alto">
      <formula>NOT(ISERROR(SEARCH("Alto",AO348)))</formula>
    </cfRule>
    <cfRule type="containsText" dxfId="264" priority="856" operator="containsText" text="Extremo">
      <formula>NOT(ISERROR(SEARCH("Extremo",AO348)))</formula>
    </cfRule>
  </conditionalFormatting>
  <conditionalFormatting sqref="AO351">
    <cfRule type="containsText" dxfId="263" priority="845" operator="containsText" text="Bajo">
      <formula>NOT(ISERROR(SEARCH("Bajo",AO351)))</formula>
    </cfRule>
    <cfRule type="containsText" dxfId="262" priority="848" operator="containsText" text="Extremo">
      <formula>NOT(ISERROR(SEARCH("Extremo",AO351)))</formula>
    </cfRule>
    <cfRule type="containsText" dxfId="261" priority="846" operator="containsText" text="Moderado">
      <formula>NOT(ISERROR(SEARCH("Moderado",AO351)))</formula>
    </cfRule>
    <cfRule type="containsText" dxfId="260" priority="847" operator="containsText" text="Alto">
      <formula>NOT(ISERROR(SEARCH("Alto",AO351)))</formula>
    </cfRule>
  </conditionalFormatting>
  <conditionalFormatting sqref="AO354">
    <cfRule type="containsText" dxfId="259" priority="840" operator="containsText" text="Extremo">
      <formula>NOT(ISERROR(SEARCH("Extremo",AO354)))</formula>
    </cfRule>
    <cfRule type="containsText" dxfId="258" priority="839" operator="containsText" text="Alto">
      <formula>NOT(ISERROR(SEARCH("Alto",AO354)))</formula>
    </cfRule>
    <cfRule type="containsText" dxfId="257" priority="838" operator="containsText" text="Moderado">
      <formula>NOT(ISERROR(SEARCH("Moderado",AO354)))</formula>
    </cfRule>
    <cfRule type="containsText" dxfId="256" priority="837" operator="containsText" text="Bajo">
      <formula>NOT(ISERROR(SEARCH("Bajo",AO354)))</formula>
    </cfRule>
  </conditionalFormatting>
  <conditionalFormatting sqref="AO357">
    <cfRule type="containsText" dxfId="255" priority="831" operator="containsText" text="Alto">
      <formula>NOT(ISERROR(SEARCH("Alto",AO357)))</formula>
    </cfRule>
    <cfRule type="containsText" dxfId="254" priority="830" operator="containsText" text="Moderado">
      <formula>NOT(ISERROR(SEARCH("Moderado",AO357)))</formula>
    </cfRule>
    <cfRule type="containsText" dxfId="253" priority="832" operator="containsText" text="Extremo">
      <formula>NOT(ISERROR(SEARCH("Extremo",AO357)))</formula>
    </cfRule>
    <cfRule type="containsText" dxfId="252" priority="829" operator="containsText" text="Bajo">
      <formula>NOT(ISERROR(SEARCH("Bajo",AO357)))</formula>
    </cfRule>
  </conditionalFormatting>
  <conditionalFormatting sqref="AO360">
    <cfRule type="containsText" dxfId="251" priority="824" operator="containsText" text="Extremo">
      <formula>NOT(ISERROR(SEARCH("Extremo",AO360)))</formula>
    </cfRule>
    <cfRule type="containsText" dxfId="250" priority="821" operator="containsText" text="Bajo">
      <formula>NOT(ISERROR(SEARCH("Bajo",AO360)))</formula>
    </cfRule>
    <cfRule type="containsText" dxfId="249" priority="822" operator="containsText" text="Moderado">
      <formula>NOT(ISERROR(SEARCH("Moderado",AO360)))</formula>
    </cfRule>
    <cfRule type="containsText" dxfId="248" priority="823" operator="containsText" text="Alto">
      <formula>NOT(ISERROR(SEARCH("Alto",AO360)))</formula>
    </cfRule>
  </conditionalFormatting>
  <conditionalFormatting sqref="AO363">
    <cfRule type="containsText" dxfId="247" priority="813" operator="containsText" text="Bajo">
      <formula>NOT(ISERROR(SEARCH("Bajo",AO363)))</formula>
    </cfRule>
    <cfRule type="containsText" dxfId="246" priority="814" operator="containsText" text="Moderado">
      <formula>NOT(ISERROR(SEARCH("Moderado",AO363)))</formula>
    </cfRule>
    <cfRule type="containsText" dxfId="245" priority="815" operator="containsText" text="Alto">
      <formula>NOT(ISERROR(SEARCH("Alto",AO363)))</formula>
    </cfRule>
    <cfRule type="containsText" dxfId="244" priority="816" operator="containsText" text="Extremo">
      <formula>NOT(ISERROR(SEARCH("Extremo",AO363)))</formula>
    </cfRule>
  </conditionalFormatting>
  <conditionalFormatting sqref="AO366">
    <cfRule type="containsText" dxfId="243" priority="805" operator="containsText" text="Bajo">
      <formula>NOT(ISERROR(SEARCH("Bajo",AO366)))</formula>
    </cfRule>
    <cfRule type="containsText" dxfId="242" priority="806" operator="containsText" text="Moderado">
      <formula>NOT(ISERROR(SEARCH("Moderado",AO366)))</formula>
    </cfRule>
    <cfRule type="containsText" dxfId="241" priority="807" operator="containsText" text="Alto">
      <formula>NOT(ISERROR(SEARCH("Alto",AO366)))</formula>
    </cfRule>
    <cfRule type="containsText" dxfId="240" priority="808" operator="containsText" text="Extremo">
      <formula>NOT(ISERROR(SEARCH("Extremo",AO366)))</formula>
    </cfRule>
  </conditionalFormatting>
  <conditionalFormatting sqref="AO369">
    <cfRule type="containsText" dxfId="239" priority="800" operator="containsText" text="Extremo">
      <formula>NOT(ISERROR(SEARCH("Extremo",AO369)))</formula>
    </cfRule>
    <cfRule type="containsText" dxfId="238" priority="797" operator="containsText" text="Bajo">
      <formula>NOT(ISERROR(SEARCH("Bajo",AO369)))</formula>
    </cfRule>
    <cfRule type="containsText" dxfId="237" priority="798" operator="containsText" text="Moderado">
      <formula>NOT(ISERROR(SEARCH("Moderado",AO369)))</formula>
    </cfRule>
    <cfRule type="containsText" dxfId="236" priority="799" operator="containsText" text="Alto">
      <formula>NOT(ISERROR(SEARCH("Alto",AO369)))</formula>
    </cfRule>
  </conditionalFormatting>
  <conditionalFormatting sqref="AO377">
    <cfRule type="containsText" dxfId="235" priority="783" operator="containsText" text="Alto">
      <formula>NOT(ISERROR(SEARCH("Alto",AO377)))</formula>
    </cfRule>
    <cfRule type="containsText" dxfId="234" priority="784" operator="containsText" text="Extremo">
      <formula>NOT(ISERROR(SEARCH("Extremo",AO377)))</formula>
    </cfRule>
    <cfRule type="containsText" dxfId="233" priority="781" operator="containsText" text="Bajo">
      <formula>NOT(ISERROR(SEARCH("Bajo",AO377)))</formula>
    </cfRule>
    <cfRule type="containsText" dxfId="232" priority="782" operator="containsText" text="Moderado">
      <formula>NOT(ISERROR(SEARCH("Moderado",AO377)))</formula>
    </cfRule>
  </conditionalFormatting>
  <conditionalFormatting sqref="AO380">
    <cfRule type="containsText" dxfId="231" priority="778" operator="containsText" text="Moderado">
      <formula>NOT(ISERROR(SEARCH("Moderado",AO380)))</formula>
    </cfRule>
    <cfRule type="containsText" dxfId="230" priority="779" operator="containsText" text="Alto">
      <formula>NOT(ISERROR(SEARCH("Alto",AO380)))</formula>
    </cfRule>
    <cfRule type="containsText" dxfId="229" priority="780" operator="containsText" text="Extremo">
      <formula>NOT(ISERROR(SEARCH("Extremo",AO380)))</formula>
    </cfRule>
    <cfRule type="containsText" dxfId="228" priority="777" operator="containsText" text="Bajo">
      <formula>NOT(ISERROR(SEARCH("Bajo",AO380)))</formula>
    </cfRule>
  </conditionalFormatting>
  <conditionalFormatting sqref="AO383">
    <cfRule type="containsText" dxfId="227" priority="774" operator="containsText" text="Moderado">
      <formula>NOT(ISERROR(SEARCH("Moderado",AO383)))</formula>
    </cfRule>
    <cfRule type="containsText" dxfId="226" priority="776" operator="containsText" text="Extremo">
      <formula>NOT(ISERROR(SEARCH("Extremo",AO383)))</formula>
    </cfRule>
    <cfRule type="containsText" dxfId="225" priority="775" operator="containsText" text="Alto">
      <formula>NOT(ISERROR(SEARCH("Alto",AO383)))</formula>
    </cfRule>
    <cfRule type="containsText" dxfId="224" priority="773" operator="containsText" text="Bajo">
      <formula>NOT(ISERROR(SEARCH("Bajo",AO383)))</formula>
    </cfRule>
  </conditionalFormatting>
  <conditionalFormatting sqref="AO386">
    <cfRule type="containsText" dxfId="223" priority="767" operator="containsText" text="Alto">
      <formula>NOT(ISERROR(SEARCH("Alto",AO386)))</formula>
    </cfRule>
    <cfRule type="containsText" dxfId="222" priority="768" operator="containsText" text="Extremo">
      <formula>NOT(ISERROR(SEARCH("Extremo",AO386)))</formula>
    </cfRule>
    <cfRule type="containsText" dxfId="221" priority="766" operator="containsText" text="Moderado">
      <formula>NOT(ISERROR(SEARCH("Moderado",AO386)))</formula>
    </cfRule>
    <cfRule type="containsText" dxfId="220" priority="765" operator="containsText" text="Bajo">
      <formula>NOT(ISERROR(SEARCH("Bajo",AO386)))</formula>
    </cfRule>
  </conditionalFormatting>
  <conditionalFormatting sqref="AO388">
    <cfRule type="containsText" dxfId="219" priority="757" operator="containsText" text="Bajo">
      <formula>NOT(ISERROR(SEARCH("Bajo",AO388)))</formula>
    </cfRule>
    <cfRule type="containsText" dxfId="218" priority="758" operator="containsText" text="Moderado">
      <formula>NOT(ISERROR(SEARCH("Moderado",AO388)))</formula>
    </cfRule>
    <cfRule type="containsText" dxfId="217" priority="759" operator="containsText" text="Alto">
      <formula>NOT(ISERROR(SEARCH("Alto",AO388)))</formula>
    </cfRule>
    <cfRule type="containsText" dxfId="216" priority="760" operator="containsText" text="Extremo">
      <formula>NOT(ISERROR(SEARCH("Extremo",AO388)))</formula>
    </cfRule>
  </conditionalFormatting>
  <conditionalFormatting sqref="AO390">
    <cfRule type="containsText" dxfId="215" priority="750" operator="containsText" text="Moderado">
      <formula>NOT(ISERROR(SEARCH("Moderado",AO390)))</formula>
    </cfRule>
    <cfRule type="containsText" dxfId="214" priority="749" operator="containsText" text="Bajo">
      <formula>NOT(ISERROR(SEARCH("Bajo",AO390)))</formula>
    </cfRule>
    <cfRule type="containsText" dxfId="213" priority="751" operator="containsText" text="Alto">
      <formula>NOT(ISERROR(SEARCH("Alto",AO390)))</formula>
    </cfRule>
    <cfRule type="containsText" dxfId="212" priority="752" operator="containsText" text="Extremo">
      <formula>NOT(ISERROR(SEARCH("Extremo",AO390)))</formula>
    </cfRule>
  </conditionalFormatting>
  <conditionalFormatting sqref="AO393">
    <cfRule type="containsText" dxfId="211" priority="743" operator="containsText" text="Alto">
      <formula>NOT(ISERROR(SEARCH("Alto",AO393)))</formula>
    </cfRule>
    <cfRule type="containsText" dxfId="210" priority="744" operator="containsText" text="Extremo">
      <formula>NOT(ISERROR(SEARCH("Extremo",AO393)))</formula>
    </cfRule>
    <cfRule type="containsText" dxfId="209" priority="742" operator="containsText" text="Moderado">
      <formula>NOT(ISERROR(SEARCH("Moderado",AO393)))</formula>
    </cfRule>
    <cfRule type="containsText" dxfId="208" priority="741" operator="containsText" text="Bajo">
      <formula>NOT(ISERROR(SEARCH("Bajo",AO393)))</formula>
    </cfRule>
  </conditionalFormatting>
  <conditionalFormatting sqref="AO396">
    <cfRule type="containsText" dxfId="207" priority="736" operator="containsText" text="Extremo">
      <formula>NOT(ISERROR(SEARCH("Extremo",AO396)))</formula>
    </cfRule>
    <cfRule type="containsText" dxfId="206" priority="735" operator="containsText" text="Alto">
      <formula>NOT(ISERROR(SEARCH("Alto",AO396)))</formula>
    </cfRule>
    <cfRule type="containsText" dxfId="205" priority="734" operator="containsText" text="Moderado">
      <formula>NOT(ISERROR(SEARCH("Moderado",AO396)))</formula>
    </cfRule>
    <cfRule type="containsText" dxfId="204" priority="733" operator="containsText" text="Bajo">
      <formula>NOT(ISERROR(SEARCH("Bajo",AO396)))</formula>
    </cfRule>
  </conditionalFormatting>
  <conditionalFormatting sqref="AO398">
    <cfRule type="containsText" dxfId="203" priority="726" operator="containsText" text="Moderado">
      <formula>NOT(ISERROR(SEARCH("Moderado",AO398)))</formula>
    </cfRule>
    <cfRule type="containsText" dxfId="202" priority="727" operator="containsText" text="Alto">
      <formula>NOT(ISERROR(SEARCH("Alto",AO398)))</formula>
    </cfRule>
    <cfRule type="containsText" dxfId="201" priority="728" operator="containsText" text="Extremo">
      <formula>NOT(ISERROR(SEARCH("Extremo",AO398)))</formula>
    </cfRule>
    <cfRule type="containsText" dxfId="200" priority="725" operator="containsText" text="Bajo">
      <formula>NOT(ISERROR(SEARCH("Bajo",AO398)))</formula>
    </cfRule>
  </conditionalFormatting>
  <conditionalFormatting sqref="AO400:AO401 AO404">
    <cfRule type="containsText" dxfId="199" priority="717" operator="containsText" text="Bajo">
      <formula>NOT(ISERROR(SEARCH("Bajo",AO400)))</formula>
    </cfRule>
    <cfRule type="containsText" dxfId="198" priority="718" operator="containsText" text="Moderado">
      <formula>NOT(ISERROR(SEARCH("Moderado",AO400)))</formula>
    </cfRule>
    <cfRule type="containsText" dxfId="197" priority="719" operator="containsText" text="Alto">
      <formula>NOT(ISERROR(SEARCH("Alto",AO400)))</formula>
    </cfRule>
    <cfRule type="containsText" dxfId="196" priority="720" operator="containsText" text="Extremo">
      <formula>NOT(ISERROR(SEARCH("Extremo",AO400)))</formula>
    </cfRule>
  </conditionalFormatting>
  <conditionalFormatting sqref="AO407:AO409">
    <cfRule type="containsText" dxfId="195" priority="484" operator="containsText" text="Extremo">
      <formula>NOT(ISERROR(SEARCH("Extremo",AO407)))</formula>
    </cfRule>
    <cfRule type="containsText" dxfId="194" priority="481" operator="containsText" text="Bajo">
      <formula>NOT(ISERROR(SEARCH("Bajo",AO407)))</formula>
    </cfRule>
    <cfRule type="containsText" dxfId="193" priority="482" operator="containsText" text="Moderado">
      <formula>NOT(ISERROR(SEARCH("Moderado",AO407)))</formula>
    </cfRule>
    <cfRule type="containsText" dxfId="192" priority="483" operator="containsText" text="Alto">
      <formula>NOT(ISERROR(SEARCH("Alto",AO407)))</formula>
    </cfRule>
  </conditionalFormatting>
  <conditionalFormatting sqref="AO411:AO413">
    <cfRule type="containsText" dxfId="191" priority="207" operator="containsText" text="Alto">
      <formula>NOT(ISERROR(SEARCH("Alto",AO411)))</formula>
    </cfRule>
    <cfRule type="containsText" dxfId="190" priority="208" operator="containsText" text="Extremo">
      <formula>NOT(ISERROR(SEARCH("Extremo",AO411)))</formula>
    </cfRule>
    <cfRule type="containsText" dxfId="189" priority="205" operator="containsText" text="Bajo">
      <formula>NOT(ISERROR(SEARCH("Bajo",AO411)))</formula>
    </cfRule>
    <cfRule type="containsText" dxfId="188" priority="206" operator="containsText" text="Moderado">
      <formula>NOT(ISERROR(SEARCH("Moderado",AO411)))</formula>
    </cfRule>
  </conditionalFormatting>
  <conditionalFormatting sqref="AO415">
    <cfRule type="containsText" dxfId="187" priority="196" operator="containsText" text="Extremo">
      <formula>NOT(ISERROR(SEARCH("Extremo",AO415)))</formula>
    </cfRule>
    <cfRule type="containsText" dxfId="186" priority="194" operator="containsText" text="Moderado">
      <formula>NOT(ISERROR(SEARCH("Moderado",AO415)))</formula>
    </cfRule>
    <cfRule type="containsText" dxfId="185" priority="193" operator="containsText" text="Bajo">
      <formula>NOT(ISERROR(SEARCH("Bajo",AO415)))</formula>
    </cfRule>
    <cfRule type="containsText" dxfId="184" priority="195" operator="containsText" text="Alto">
      <formula>NOT(ISERROR(SEARCH("Alto",AO415)))</formula>
    </cfRule>
  </conditionalFormatting>
  <conditionalFormatting sqref="AO417">
    <cfRule type="containsText" dxfId="183" priority="476" operator="containsText" text="Extremo">
      <formula>NOT(ISERROR(SEARCH("Extremo",AO417)))</formula>
    </cfRule>
    <cfRule type="containsText" dxfId="182" priority="475" operator="containsText" text="Alto">
      <formula>NOT(ISERROR(SEARCH("Alto",AO417)))</formula>
    </cfRule>
    <cfRule type="containsText" dxfId="181" priority="474" operator="containsText" text="Moderado">
      <formula>NOT(ISERROR(SEARCH("Moderado",AO417)))</formula>
    </cfRule>
    <cfRule type="containsText" dxfId="180" priority="473" operator="containsText" text="Bajo">
      <formula>NOT(ISERROR(SEARCH("Bajo",AO417)))</formula>
    </cfRule>
  </conditionalFormatting>
  <conditionalFormatting sqref="AO420">
    <cfRule type="containsText" dxfId="179" priority="463" operator="containsText" text="Alto">
      <formula>NOT(ISERROR(SEARCH("Alto",AO420)))</formula>
    </cfRule>
    <cfRule type="containsText" dxfId="178" priority="462" operator="containsText" text="Moderado">
      <formula>NOT(ISERROR(SEARCH("Moderado",AO420)))</formula>
    </cfRule>
    <cfRule type="containsText" dxfId="177" priority="464" operator="containsText" text="Extremo">
      <formula>NOT(ISERROR(SEARCH("Extremo",AO420)))</formula>
    </cfRule>
    <cfRule type="containsText" dxfId="176" priority="461" operator="containsText" text="Bajo">
      <formula>NOT(ISERROR(SEARCH("Bajo",AO420)))</formula>
    </cfRule>
  </conditionalFormatting>
  <conditionalFormatting sqref="AO423">
    <cfRule type="containsText" dxfId="175" priority="445" operator="containsText" text="Bajo">
      <formula>NOT(ISERROR(SEARCH("Bajo",AO423)))</formula>
    </cfRule>
    <cfRule type="containsText" dxfId="174" priority="446" operator="containsText" text="Moderado">
      <formula>NOT(ISERROR(SEARCH("Moderado",AO423)))</formula>
    </cfRule>
    <cfRule type="containsText" dxfId="173" priority="447" operator="containsText" text="Alto">
      <formula>NOT(ISERROR(SEARCH("Alto",AO423)))</formula>
    </cfRule>
    <cfRule type="containsText" dxfId="172" priority="448" operator="containsText" text="Extremo">
      <formula>NOT(ISERROR(SEARCH("Extremo",AO423)))</formula>
    </cfRule>
  </conditionalFormatting>
  <conditionalFormatting sqref="AO426">
    <cfRule type="containsText" dxfId="171" priority="439" operator="containsText" text="Alto">
      <formula>NOT(ISERROR(SEARCH("Alto",AO426)))</formula>
    </cfRule>
    <cfRule type="containsText" dxfId="170" priority="438" operator="containsText" text="Moderado">
      <formula>NOT(ISERROR(SEARCH("Moderado",AO426)))</formula>
    </cfRule>
    <cfRule type="containsText" dxfId="169" priority="440" operator="containsText" text="Extremo">
      <formula>NOT(ISERROR(SEARCH("Extremo",AO426)))</formula>
    </cfRule>
    <cfRule type="containsText" dxfId="168" priority="437" operator="containsText" text="Bajo">
      <formula>NOT(ISERROR(SEARCH("Bajo",AO426)))</formula>
    </cfRule>
  </conditionalFormatting>
  <conditionalFormatting sqref="AO429:AO435">
    <cfRule type="containsText" dxfId="167" priority="187" operator="containsText" text="Alto">
      <formula>NOT(ISERROR(SEARCH("Alto",AO429)))</formula>
    </cfRule>
    <cfRule type="containsText" dxfId="166" priority="186" operator="containsText" text="Moderado">
      <formula>NOT(ISERROR(SEARCH("Moderado",AO429)))</formula>
    </cfRule>
    <cfRule type="containsText" dxfId="165" priority="185" operator="containsText" text="Bajo">
      <formula>NOT(ISERROR(SEARCH("Bajo",AO429)))</formula>
    </cfRule>
    <cfRule type="containsText" dxfId="164" priority="188" operator="containsText" text="Extremo">
      <formula>NOT(ISERROR(SEARCH("Extremo",AO429)))</formula>
    </cfRule>
  </conditionalFormatting>
  <conditionalFormatting sqref="AO437">
    <cfRule type="containsText" dxfId="163" priority="413" operator="containsText" text="Bajo">
      <formula>NOT(ISERROR(SEARCH("Bajo",AO437)))</formula>
    </cfRule>
    <cfRule type="containsText" dxfId="162" priority="416" operator="containsText" text="Extremo">
      <formula>NOT(ISERROR(SEARCH("Extremo",AO437)))</formula>
    </cfRule>
    <cfRule type="containsText" dxfId="161" priority="415" operator="containsText" text="Alto">
      <formula>NOT(ISERROR(SEARCH("Alto",AO437)))</formula>
    </cfRule>
    <cfRule type="containsText" dxfId="160" priority="414" operator="containsText" text="Moderado">
      <formula>NOT(ISERROR(SEARCH("Moderado",AO437)))</formula>
    </cfRule>
  </conditionalFormatting>
  <conditionalFormatting sqref="AO439">
    <cfRule type="containsText" dxfId="159" priority="180" operator="containsText" text="Extremo">
      <formula>NOT(ISERROR(SEARCH("Extremo",AO439)))</formula>
    </cfRule>
    <cfRule type="containsText" dxfId="158" priority="179" operator="containsText" text="Alto">
      <formula>NOT(ISERROR(SEARCH("Alto",AO439)))</formula>
    </cfRule>
    <cfRule type="containsText" dxfId="157" priority="178" operator="containsText" text="Moderado">
      <formula>NOT(ISERROR(SEARCH("Moderado",AO439)))</formula>
    </cfRule>
    <cfRule type="containsText" dxfId="156" priority="177" operator="containsText" text="Bajo">
      <formula>NOT(ISERROR(SEARCH("Bajo",AO439)))</formula>
    </cfRule>
  </conditionalFormatting>
  <conditionalFormatting sqref="AO441">
    <cfRule type="containsText" dxfId="155" priority="172" operator="containsText" text="Extremo">
      <formula>NOT(ISERROR(SEARCH("Extremo",AO441)))</formula>
    </cfRule>
    <cfRule type="containsText" dxfId="154" priority="170" operator="containsText" text="Moderado">
      <formula>NOT(ISERROR(SEARCH("Moderado",AO441)))</formula>
    </cfRule>
    <cfRule type="containsText" dxfId="153" priority="171" operator="containsText" text="Alto">
      <formula>NOT(ISERROR(SEARCH("Alto",AO441)))</formula>
    </cfRule>
    <cfRule type="containsText" dxfId="152" priority="169" operator="containsText" text="Bajo">
      <formula>NOT(ISERROR(SEARCH("Bajo",AO441)))</formula>
    </cfRule>
  </conditionalFormatting>
  <conditionalFormatting sqref="AO443">
    <cfRule type="containsText" dxfId="151" priority="161" operator="containsText" text="Bajo">
      <formula>NOT(ISERROR(SEARCH("Bajo",AO443)))</formula>
    </cfRule>
    <cfRule type="containsText" dxfId="150" priority="164" operator="containsText" text="Extremo">
      <formula>NOT(ISERROR(SEARCH("Extremo",AO443)))</formula>
    </cfRule>
    <cfRule type="containsText" dxfId="149" priority="163" operator="containsText" text="Alto">
      <formula>NOT(ISERROR(SEARCH("Alto",AO443)))</formula>
    </cfRule>
    <cfRule type="containsText" dxfId="148" priority="162" operator="containsText" text="Moderado">
      <formula>NOT(ISERROR(SEARCH("Moderado",AO443)))</formula>
    </cfRule>
  </conditionalFormatting>
  <conditionalFormatting sqref="AO445">
    <cfRule type="containsText" dxfId="147" priority="156" operator="containsText" text="Extremo">
      <formula>NOT(ISERROR(SEARCH("Extremo",AO445)))</formula>
    </cfRule>
    <cfRule type="containsText" dxfId="146" priority="155" operator="containsText" text="Alto">
      <formula>NOT(ISERROR(SEARCH("Alto",AO445)))</formula>
    </cfRule>
    <cfRule type="containsText" dxfId="145" priority="154" operator="containsText" text="Moderado">
      <formula>NOT(ISERROR(SEARCH("Moderado",AO445)))</formula>
    </cfRule>
    <cfRule type="containsText" dxfId="144" priority="153" operator="containsText" text="Bajo">
      <formula>NOT(ISERROR(SEARCH("Bajo",AO445)))</formula>
    </cfRule>
  </conditionalFormatting>
  <conditionalFormatting sqref="AO448">
    <cfRule type="containsText" dxfId="143" priority="147" operator="containsText" text="Alto">
      <formula>NOT(ISERROR(SEARCH("Alto",AO448)))</formula>
    </cfRule>
    <cfRule type="containsText" dxfId="142" priority="145" operator="containsText" text="Bajo">
      <formula>NOT(ISERROR(SEARCH("Bajo",AO448)))</formula>
    </cfRule>
    <cfRule type="containsText" dxfId="141" priority="146" operator="containsText" text="Moderado">
      <formula>NOT(ISERROR(SEARCH("Moderado",AO448)))</formula>
    </cfRule>
    <cfRule type="containsText" dxfId="140" priority="148" operator="containsText" text="Extremo">
      <formula>NOT(ISERROR(SEARCH("Extremo",AO448)))</formula>
    </cfRule>
  </conditionalFormatting>
  <conditionalFormatting sqref="AO450">
    <cfRule type="containsText" dxfId="139" priority="408" operator="containsText" text="Extremo">
      <formula>NOT(ISERROR(SEARCH("Extremo",AO450)))</formula>
    </cfRule>
    <cfRule type="containsText" dxfId="138" priority="405" operator="containsText" text="Bajo">
      <formula>NOT(ISERROR(SEARCH("Bajo",AO450)))</formula>
    </cfRule>
    <cfRule type="containsText" dxfId="137" priority="406" operator="containsText" text="Moderado">
      <formula>NOT(ISERROR(SEARCH("Moderado",AO450)))</formula>
    </cfRule>
    <cfRule type="containsText" dxfId="136" priority="407" operator="containsText" text="Alto">
      <formula>NOT(ISERROR(SEARCH("Alto",AO450)))</formula>
    </cfRule>
  </conditionalFormatting>
  <conditionalFormatting sqref="AO453">
    <cfRule type="containsText" dxfId="135" priority="397" operator="containsText" text="Bajo">
      <formula>NOT(ISERROR(SEARCH("Bajo",AO453)))</formula>
    </cfRule>
    <cfRule type="containsText" dxfId="134" priority="400" operator="containsText" text="Extremo">
      <formula>NOT(ISERROR(SEARCH("Extremo",AO453)))</formula>
    </cfRule>
    <cfRule type="containsText" dxfId="133" priority="399" operator="containsText" text="Alto">
      <formula>NOT(ISERROR(SEARCH("Alto",AO453)))</formula>
    </cfRule>
    <cfRule type="containsText" dxfId="132" priority="398" operator="containsText" text="Moderado">
      <formula>NOT(ISERROR(SEARCH("Moderado",AO453)))</formula>
    </cfRule>
  </conditionalFormatting>
  <conditionalFormatting sqref="AO456">
    <cfRule type="containsText" dxfId="131" priority="392" operator="containsText" text="Extremo">
      <formula>NOT(ISERROR(SEARCH("Extremo",AO456)))</formula>
    </cfRule>
    <cfRule type="containsText" dxfId="130" priority="390" operator="containsText" text="Moderado">
      <formula>NOT(ISERROR(SEARCH("Moderado",AO456)))</formula>
    </cfRule>
    <cfRule type="containsText" dxfId="129" priority="389" operator="containsText" text="Bajo">
      <formula>NOT(ISERROR(SEARCH("Bajo",AO456)))</formula>
    </cfRule>
    <cfRule type="containsText" dxfId="128" priority="391" operator="containsText" text="Alto">
      <formula>NOT(ISERROR(SEARCH("Alto",AO456)))</formula>
    </cfRule>
  </conditionalFormatting>
  <conditionalFormatting sqref="AO459">
    <cfRule type="containsText" dxfId="127" priority="383" operator="containsText" text="Alto">
      <formula>NOT(ISERROR(SEARCH("Alto",AO459)))</formula>
    </cfRule>
    <cfRule type="containsText" dxfId="126" priority="382" operator="containsText" text="Moderado">
      <formula>NOT(ISERROR(SEARCH("Moderado",AO459)))</formula>
    </cfRule>
    <cfRule type="containsText" dxfId="125" priority="384" operator="containsText" text="Extremo">
      <formula>NOT(ISERROR(SEARCH("Extremo",AO459)))</formula>
    </cfRule>
    <cfRule type="containsText" dxfId="124" priority="381" operator="containsText" text="Bajo">
      <formula>NOT(ISERROR(SEARCH("Bajo",AO459)))</formula>
    </cfRule>
  </conditionalFormatting>
  <conditionalFormatting sqref="AO461:AO462">
    <cfRule type="containsText" dxfId="123" priority="140" operator="containsText" text="Extremo">
      <formula>NOT(ISERROR(SEARCH("Extremo",AO461)))</formula>
    </cfRule>
    <cfRule type="containsText" dxfId="122" priority="139" operator="containsText" text="Alto">
      <formula>NOT(ISERROR(SEARCH("Alto",AO461)))</formula>
    </cfRule>
    <cfRule type="containsText" dxfId="121" priority="138" operator="containsText" text="Moderado">
      <formula>NOT(ISERROR(SEARCH("Moderado",AO461)))</formula>
    </cfRule>
    <cfRule type="containsText" dxfId="120" priority="137" operator="containsText" text="Bajo">
      <formula>NOT(ISERROR(SEARCH("Bajo",AO461)))</formula>
    </cfRule>
  </conditionalFormatting>
  <conditionalFormatting sqref="AO464">
    <cfRule type="containsText" dxfId="119" priority="131" operator="containsText" text="Alto">
      <formula>NOT(ISERROR(SEARCH("Alto",AO464)))</formula>
    </cfRule>
    <cfRule type="containsText" dxfId="118" priority="130" operator="containsText" text="Moderado">
      <formula>NOT(ISERROR(SEARCH("Moderado",AO464)))</formula>
    </cfRule>
    <cfRule type="containsText" dxfId="117" priority="129" operator="containsText" text="Bajo">
      <formula>NOT(ISERROR(SEARCH("Bajo",AO464)))</formula>
    </cfRule>
    <cfRule type="containsText" dxfId="116" priority="132" operator="containsText" text="Extremo">
      <formula>NOT(ISERROR(SEARCH("Extremo",AO464)))</formula>
    </cfRule>
  </conditionalFormatting>
  <conditionalFormatting sqref="AO466">
    <cfRule type="containsText" dxfId="115" priority="375" operator="containsText" text="Alto">
      <formula>NOT(ISERROR(SEARCH("Alto",AO466)))</formula>
    </cfRule>
    <cfRule type="containsText" dxfId="114" priority="376" operator="containsText" text="Extremo">
      <formula>NOT(ISERROR(SEARCH("Extremo",AO466)))</formula>
    </cfRule>
    <cfRule type="containsText" dxfId="113" priority="374" operator="containsText" text="Moderado">
      <formula>NOT(ISERROR(SEARCH("Moderado",AO466)))</formula>
    </cfRule>
    <cfRule type="containsText" dxfId="112" priority="373" operator="containsText" text="Bajo">
      <formula>NOT(ISERROR(SEARCH("Bajo",AO466)))</formula>
    </cfRule>
  </conditionalFormatting>
  <conditionalFormatting sqref="AO469">
    <cfRule type="containsText" dxfId="111" priority="368" operator="containsText" text="Extremo">
      <formula>NOT(ISERROR(SEARCH("Extremo",AO469)))</formula>
    </cfRule>
    <cfRule type="containsText" dxfId="110" priority="367" operator="containsText" text="Alto">
      <formula>NOT(ISERROR(SEARCH("Alto",AO469)))</formula>
    </cfRule>
    <cfRule type="containsText" dxfId="109" priority="366" operator="containsText" text="Moderado">
      <formula>NOT(ISERROR(SEARCH("Moderado",AO469)))</formula>
    </cfRule>
    <cfRule type="containsText" dxfId="108" priority="365" operator="containsText" text="Bajo">
      <formula>NOT(ISERROR(SEARCH("Bajo",AO469)))</formula>
    </cfRule>
  </conditionalFormatting>
  <conditionalFormatting sqref="AO472">
    <cfRule type="containsText" dxfId="107" priority="359" operator="containsText" text="Alto">
      <formula>NOT(ISERROR(SEARCH("Alto",AO472)))</formula>
    </cfRule>
    <cfRule type="containsText" dxfId="106" priority="358" operator="containsText" text="Moderado">
      <formula>NOT(ISERROR(SEARCH("Moderado",AO472)))</formula>
    </cfRule>
    <cfRule type="containsText" dxfId="105" priority="357" operator="containsText" text="Bajo">
      <formula>NOT(ISERROR(SEARCH("Bajo",AO472)))</formula>
    </cfRule>
    <cfRule type="containsText" dxfId="104" priority="360" operator="containsText" text="Extremo">
      <formula>NOT(ISERROR(SEARCH("Extremo",AO472)))</formula>
    </cfRule>
  </conditionalFormatting>
  <conditionalFormatting sqref="AO475">
    <cfRule type="containsText" dxfId="103" priority="350" operator="containsText" text="Moderado">
      <formula>NOT(ISERROR(SEARCH("Moderado",AO475)))</formula>
    </cfRule>
    <cfRule type="containsText" dxfId="102" priority="349" operator="containsText" text="Bajo">
      <formula>NOT(ISERROR(SEARCH("Bajo",AO475)))</formula>
    </cfRule>
    <cfRule type="containsText" dxfId="101" priority="352" operator="containsText" text="Extremo">
      <formula>NOT(ISERROR(SEARCH("Extremo",AO475)))</formula>
    </cfRule>
    <cfRule type="containsText" dxfId="100" priority="351" operator="containsText" text="Alto">
      <formula>NOT(ISERROR(SEARCH("Alto",AO475)))</formula>
    </cfRule>
  </conditionalFormatting>
  <conditionalFormatting sqref="AO478:AO479">
    <cfRule type="containsText" dxfId="99" priority="628" operator="containsText" text="Extremo">
      <formula>NOT(ISERROR(SEARCH("Extremo",AO478)))</formula>
    </cfRule>
    <cfRule type="containsText" dxfId="98" priority="627" operator="containsText" text="Alto">
      <formula>NOT(ISERROR(SEARCH("Alto",AO478)))</formula>
    </cfRule>
    <cfRule type="containsText" dxfId="97" priority="626" operator="containsText" text="Moderado">
      <formula>NOT(ISERROR(SEARCH("Moderado",AO478)))</formula>
    </cfRule>
    <cfRule type="containsText" dxfId="96" priority="625" operator="containsText" text="Bajo">
      <formula>NOT(ISERROR(SEARCH("Bajo",AO478)))</formula>
    </cfRule>
  </conditionalFormatting>
  <conditionalFormatting sqref="AO481">
    <cfRule type="containsText" dxfId="95" priority="618" operator="containsText" text="Moderado">
      <formula>NOT(ISERROR(SEARCH("Moderado",AO481)))</formula>
    </cfRule>
    <cfRule type="containsText" dxfId="94" priority="617" operator="containsText" text="Bajo">
      <formula>NOT(ISERROR(SEARCH("Bajo",AO481)))</formula>
    </cfRule>
    <cfRule type="containsText" dxfId="93" priority="619" operator="containsText" text="Alto">
      <formula>NOT(ISERROR(SEARCH("Alto",AO481)))</formula>
    </cfRule>
    <cfRule type="containsText" dxfId="92" priority="620" operator="containsText" text="Extremo">
      <formula>NOT(ISERROR(SEARCH("Extremo",AO481)))</formula>
    </cfRule>
  </conditionalFormatting>
  <conditionalFormatting sqref="AO483:AO485">
    <cfRule type="containsText" dxfId="91" priority="344" operator="containsText" text="Extremo">
      <formula>NOT(ISERROR(SEARCH("Extremo",AO483)))</formula>
    </cfRule>
    <cfRule type="containsText" dxfId="90" priority="343" operator="containsText" text="Alto">
      <formula>NOT(ISERROR(SEARCH("Alto",AO483)))</formula>
    </cfRule>
    <cfRule type="containsText" dxfId="89" priority="342" operator="containsText" text="Moderado">
      <formula>NOT(ISERROR(SEARCH("Moderado",AO483)))</formula>
    </cfRule>
    <cfRule type="containsText" dxfId="88" priority="341" operator="containsText" text="Bajo">
      <formula>NOT(ISERROR(SEARCH("Bajo",AO483)))</formula>
    </cfRule>
  </conditionalFormatting>
  <conditionalFormatting sqref="AO487">
    <cfRule type="containsText" dxfId="87" priority="336" operator="containsText" text="Extremo">
      <formula>NOT(ISERROR(SEARCH("Extremo",AO487)))</formula>
    </cfRule>
    <cfRule type="containsText" dxfId="86" priority="335" operator="containsText" text="Alto">
      <formula>NOT(ISERROR(SEARCH("Alto",AO487)))</formula>
    </cfRule>
    <cfRule type="containsText" dxfId="85" priority="334" operator="containsText" text="Moderado">
      <formula>NOT(ISERROR(SEARCH("Moderado",AO487)))</formula>
    </cfRule>
    <cfRule type="containsText" dxfId="84" priority="333" operator="containsText" text="Bajo">
      <formula>NOT(ISERROR(SEARCH("Bajo",AO487)))</formula>
    </cfRule>
  </conditionalFormatting>
  <conditionalFormatting sqref="AO489:AO494">
    <cfRule type="containsText" dxfId="83" priority="319" operator="containsText" text="Alto">
      <formula>NOT(ISERROR(SEARCH("Alto",AO489)))</formula>
    </cfRule>
    <cfRule type="containsText" dxfId="82" priority="318" operator="containsText" text="Moderado">
      <formula>NOT(ISERROR(SEARCH("Moderado",AO489)))</formula>
    </cfRule>
    <cfRule type="containsText" dxfId="81" priority="317" operator="containsText" text="Bajo">
      <formula>NOT(ISERROR(SEARCH("Bajo",AO489)))</formula>
    </cfRule>
    <cfRule type="containsText" dxfId="80" priority="320" operator="containsText" text="Extremo">
      <formula>NOT(ISERROR(SEARCH("Extremo",AO489)))</formula>
    </cfRule>
  </conditionalFormatting>
  <conditionalFormatting sqref="AO490:AO493">
    <cfRule type="containsText" dxfId="79" priority="603" operator="containsText" text="Alto">
      <formula>NOT(ISERROR(SEARCH("Alto",AO490)))</formula>
    </cfRule>
    <cfRule type="containsText" dxfId="78" priority="601" operator="containsText" text="Bajo">
      <formula>NOT(ISERROR(SEARCH("Bajo",AO490)))</formula>
    </cfRule>
    <cfRule type="containsText" dxfId="77" priority="602" operator="containsText" text="Moderado">
      <formula>NOT(ISERROR(SEARCH("Moderado",AO490)))</formula>
    </cfRule>
    <cfRule type="containsText" dxfId="76" priority="604" operator="containsText" text="Extremo">
      <formula>NOT(ISERROR(SEARCH("Extremo",AO490)))</formula>
    </cfRule>
  </conditionalFormatting>
  <conditionalFormatting sqref="AO496">
    <cfRule type="containsText" dxfId="75" priority="600" operator="containsText" text="Extremo">
      <formula>NOT(ISERROR(SEARCH("Extremo",AO496)))</formula>
    </cfRule>
    <cfRule type="containsText" dxfId="74" priority="599" operator="containsText" text="Alto">
      <formula>NOT(ISERROR(SEARCH("Alto",AO496)))</formula>
    </cfRule>
    <cfRule type="containsText" dxfId="73" priority="598" operator="containsText" text="Moderado">
      <formula>NOT(ISERROR(SEARCH("Moderado",AO496)))</formula>
    </cfRule>
    <cfRule type="containsText" dxfId="72" priority="597" operator="containsText" text="Bajo">
      <formula>NOT(ISERROR(SEARCH("Bajo",AO496)))</formula>
    </cfRule>
  </conditionalFormatting>
  <conditionalFormatting sqref="AO499">
    <cfRule type="containsText" dxfId="71" priority="591" operator="containsText" text="Alto">
      <formula>NOT(ISERROR(SEARCH("Alto",AO499)))</formula>
    </cfRule>
    <cfRule type="containsText" dxfId="70" priority="590" operator="containsText" text="Moderado">
      <formula>NOT(ISERROR(SEARCH("Moderado",AO499)))</formula>
    </cfRule>
    <cfRule type="containsText" dxfId="69" priority="589" operator="containsText" text="Bajo">
      <formula>NOT(ISERROR(SEARCH("Bajo",AO499)))</formula>
    </cfRule>
    <cfRule type="containsText" dxfId="68" priority="592" operator="containsText" text="Extremo">
      <formula>NOT(ISERROR(SEARCH("Extremo",AO499)))</formula>
    </cfRule>
  </conditionalFormatting>
  <conditionalFormatting sqref="AO502">
    <cfRule type="containsText" dxfId="67" priority="583" operator="containsText" text="Alto">
      <formula>NOT(ISERROR(SEARCH("Alto",AO502)))</formula>
    </cfRule>
    <cfRule type="containsText" dxfId="66" priority="582" operator="containsText" text="Moderado">
      <formula>NOT(ISERROR(SEARCH("Moderado",AO502)))</formula>
    </cfRule>
    <cfRule type="containsText" dxfId="65" priority="581" operator="containsText" text="Bajo">
      <formula>NOT(ISERROR(SEARCH("Bajo",AO502)))</formula>
    </cfRule>
    <cfRule type="containsText" dxfId="64" priority="584" operator="containsText" text="Extremo">
      <formula>NOT(ISERROR(SEARCH("Extremo",AO502)))</formula>
    </cfRule>
  </conditionalFormatting>
  <conditionalFormatting sqref="AO505">
    <cfRule type="containsText" dxfId="63" priority="572" operator="containsText" text="Extremo">
      <formula>NOT(ISERROR(SEARCH("Extremo",AO505)))</formula>
    </cfRule>
    <cfRule type="containsText" dxfId="62" priority="569" operator="containsText" text="Bajo">
      <formula>NOT(ISERROR(SEARCH("Bajo",AO505)))</formula>
    </cfRule>
    <cfRule type="containsText" dxfId="61" priority="570" operator="containsText" text="Moderado">
      <formula>NOT(ISERROR(SEARCH("Moderado",AO505)))</formula>
    </cfRule>
    <cfRule type="containsText" dxfId="60" priority="571" operator="containsText" text="Alto">
      <formula>NOT(ISERROR(SEARCH("Alto",AO505)))</formula>
    </cfRule>
  </conditionalFormatting>
  <conditionalFormatting sqref="AO508:AO517">
    <cfRule type="containsText" dxfId="59" priority="272" operator="containsText" text="Extremo">
      <formula>NOT(ISERROR(SEARCH("Extremo",AO508)))</formula>
    </cfRule>
    <cfRule type="containsText" dxfId="58" priority="271" operator="containsText" text="Alto">
      <formula>NOT(ISERROR(SEARCH("Alto",AO508)))</formula>
    </cfRule>
    <cfRule type="containsText" dxfId="57" priority="269" operator="containsText" text="Bajo">
      <formula>NOT(ISERROR(SEARCH("Bajo",AO508)))</formula>
    </cfRule>
    <cfRule type="containsText" dxfId="56" priority="270" operator="containsText" text="Moderado">
      <formula>NOT(ISERROR(SEARCH("Moderado",AO508)))</formula>
    </cfRule>
  </conditionalFormatting>
  <conditionalFormatting sqref="AO513:AO516">
    <cfRule type="containsText" dxfId="55" priority="563" operator="containsText" text="Alto">
      <formula>NOT(ISERROR(SEARCH("Alto",AO513)))</formula>
    </cfRule>
    <cfRule type="containsText" dxfId="54" priority="562" operator="containsText" text="Moderado">
      <formula>NOT(ISERROR(SEARCH("Moderado",AO513)))</formula>
    </cfRule>
    <cfRule type="containsText" dxfId="53" priority="561" operator="containsText" text="Bajo">
      <formula>NOT(ISERROR(SEARCH("Bajo",AO513)))</formula>
    </cfRule>
    <cfRule type="containsText" dxfId="52" priority="564" operator="containsText" text="Extremo">
      <formula>NOT(ISERROR(SEARCH("Extremo",AO513)))</formula>
    </cfRule>
  </conditionalFormatting>
  <conditionalFormatting sqref="AO520">
    <cfRule type="containsText" dxfId="51" priority="262" operator="containsText" text="Moderado">
      <formula>NOT(ISERROR(SEARCH("Moderado",AO520)))</formula>
    </cfRule>
    <cfRule type="containsText" dxfId="50" priority="261" operator="containsText" text="Bajo">
      <formula>NOT(ISERROR(SEARCH("Bajo",AO520)))</formula>
    </cfRule>
    <cfRule type="containsText" dxfId="49" priority="263" operator="containsText" text="Alto">
      <formula>NOT(ISERROR(SEARCH("Alto",AO520)))</formula>
    </cfRule>
    <cfRule type="containsText" dxfId="48" priority="264" operator="containsText" text="Extremo">
      <formula>NOT(ISERROR(SEARCH("Extremo",AO520)))</formula>
    </cfRule>
  </conditionalFormatting>
  <conditionalFormatting sqref="AO523">
    <cfRule type="containsText" dxfId="47" priority="253" operator="containsText" text="Bajo">
      <formula>NOT(ISERROR(SEARCH("Bajo",AO523)))</formula>
    </cfRule>
    <cfRule type="containsText" dxfId="46" priority="254" operator="containsText" text="Moderado">
      <formula>NOT(ISERROR(SEARCH("Moderado",AO523)))</formula>
    </cfRule>
    <cfRule type="containsText" dxfId="45" priority="255" operator="containsText" text="Alto">
      <formula>NOT(ISERROR(SEARCH("Alto",AO523)))</formula>
    </cfRule>
    <cfRule type="containsText" dxfId="44" priority="256" operator="containsText" text="Extremo">
      <formula>NOT(ISERROR(SEARCH("Extremo",AO523)))</formula>
    </cfRule>
  </conditionalFormatting>
  <conditionalFormatting sqref="AO526">
    <cfRule type="containsText" dxfId="43" priority="245" operator="containsText" text="Bajo">
      <formula>NOT(ISERROR(SEARCH("Bajo",AO526)))</formula>
    </cfRule>
    <cfRule type="containsText" dxfId="42" priority="246" operator="containsText" text="Moderado">
      <formula>NOT(ISERROR(SEARCH("Moderado",AO526)))</formula>
    </cfRule>
    <cfRule type="containsText" dxfId="41" priority="247" operator="containsText" text="Alto">
      <formula>NOT(ISERROR(SEARCH("Alto",AO526)))</formula>
    </cfRule>
    <cfRule type="containsText" dxfId="40" priority="248" operator="containsText" text="Extremo">
      <formula>NOT(ISERROR(SEARCH("Extremo",AO526)))</formula>
    </cfRule>
  </conditionalFormatting>
  <conditionalFormatting sqref="AO529">
    <cfRule type="containsText" dxfId="39" priority="239" operator="containsText" text="Alto">
      <formula>NOT(ISERROR(SEARCH("Alto",AO529)))</formula>
    </cfRule>
    <cfRule type="containsText" dxfId="38" priority="240" operator="containsText" text="Extremo">
      <formula>NOT(ISERROR(SEARCH("Extremo",AO529)))</formula>
    </cfRule>
    <cfRule type="containsText" dxfId="37" priority="237" operator="containsText" text="Bajo">
      <formula>NOT(ISERROR(SEARCH("Bajo",AO529)))</formula>
    </cfRule>
    <cfRule type="containsText" dxfId="36" priority="238" operator="containsText" text="Moderado">
      <formula>NOT(ISERROR(SEARCH("Moderado",AO529)))</formula>
    </cfRule>
  </conditionalFormatting>
  <conditionalFormatting sqref="AO532">
    <cfRule type="containsText" dxfId="35" priority="229" operator="containsText" text="Bajo">
      <formula>NOT(ISERROR(SEARCH("Bajo",AO532)))</formula>
    </cfRule>
    <cfRule type="containsText" dxfId="34" priority="231" operator="containsText" text="Alto">
      <formula>NOT(ISERROR(SEARCH("Alto",AO532)))</formula>
    </cfRule>
    <cfRule type="containsText" dxfId="33" priority="230" operator="containsText" text="Moderado">
      <formula>NOT(ISERROR(SEARCH("Moderado",AO532)))</formula>
    </cfRule>
    <cfRule type="containsText" dxfId="32" priority="232" operator="containsText" text="Extremo">
      <formula>NOT(ISERROR(SEARCH("Extremo",AO532)))</formula>
    </cfRule>
  </conditionalFormatting>
  <conditionalFormatting sqref="AO535">
    <cfRule type="containsText" dxfId="31" priority="554" operator="containsText" text="Moderado">
      <formula>NOT(ISERROR(SEARCH("Moderado",AO535)))</formula>
    </cfRule>
    <cfRule type="containsText" dxfId="30" priority="553" operator="containsText" text="Bajo">
      <formula>NOT(ISERROR(SEARCH("Bajo",AO535)))</formula>
    </cfRule>
    <cfRule type="containsText" dxfId="29" priority="556" operator="containsText" text="Extremo">
      <formula>NOT(ISERROR(SEARCH("Extremo",AO535)))</formula>
    </cfRule>
    <cfRule type="containsText" dxfId="28" priority="555" operator="containsText" text="Alto">
      <formula>NOT(ISERROR(SEARCH("Alto",AO535)))</formula>
    </cfRule>
  </conditionalFormatting>
  <conditionalFormatting sqref="AO537">
    <cfRule type="containsText" dxfId="27" priority="545" operator="containsText" text="Bajo">
      <formula>NOT(ISERROR(SEARCH("Bajo",AO537)))</formula>
    </cfRule>
    <cfRule type="containsText" dxfId="26" priority="546" operator="containsText" text="Moderado">
      <formula>NOT(ISERROR(SEARCH("Moderado",AO537)))</formula>
    </cfRule>
    <cfRule type="containsText" dxfId="25" priority="548" operator="containsText" text="Extremo">
      <formula>NOT(ISERROR(SEARCH("Extremo",AO537)))</formula>
    </cfRule>
    <cfRule type="containsText" dxfId="24" priority="547" operator="containsText" text="Alto">
      <formula>NOT(ISERROR(SEARCH("Alto",AO537)))</formula>
    </cfRule>
  </conditionalFormatting>
  <conditionalFormatting sqref="AO540">
    <cfRule type="containsText" dxfId="23" priority="539" operator="containsText" text="Alto">
      <formula>NOT(ISERROR(SEARCH("Alto",AO540)))</formula>
    </cfRule>
    <cfRule type="containsText" dxfId="22" priority="538" operator="containsText" text="Moderado">
      <formula>NOT(ISERROR(SEARCH("Moderado",AO540)))</formula>
    </cfRule>
    <cfRule type="containsText" dxfId="21" priority="537" operator="containsText" text="Bajo">
      <formula>NOT(ISERROR(SEARCH("Bajo",AO540)))</formula>
    </cfRule>
    <cfRule type="containsText" dxfId="20" priority="540" operator="containsText" text="Extremo">
      <formula>NOT(ISERROR(SEARCH("Extremo",AO540)))</formula>
    </cfRule>
  </conditionalFormatting>
  <conditionalFormatting sqref="AO543:AO548">
    <cfRule type="containsText" dxfId="19" priority="280" operator="containsText" text="Extremo">
      <formula>NOT(ISERROR(SEARCH("Extremo",AO543)))</formula>
    </cfRule>
    <cfRule type="containsText" dxfId="18" priority="279" operator="containsText" text="Alto">
      <formula>NOT(ISERROR(SEARCH("Alto",AO543)))</formula>
    </cfRule>
    <cfRule type="containsText" dxfId="17" priority="278" operator="containsText" text="Moderado">
      <formula>NOT(ISERROR(SEARCH("Moderado",AO543)))</formula>
    </cfRule>
    <cfRule type="containsText" dxfId="16" priority="277" operator="containsText" text="Bajo">
      <formula>NOT(ISERROR(SEARCH("Bajo",AO543)))</formula>
    </cfRule>
  </conditionalFormatting>
  <conditionalFormatting sqref="AO557">
    <cfRule type="containsText" dxfId="15" priority="17" operator="containsText" text="Bajo">
      <formula>NOT(ISERROR(SEARCH("Bajo",AO557)))</formula>
    </cfRule>
    <cfRule type="containsText" dxfId="14" priority="20" operator="containsText" text="Extremo">
      <formula>NOT(ISERROR(SEARCH("Extremo",AO557)))</formula>
    </cfRule>
    <cfRule type="containsText" dxfId="13" priority="19" operator="containsText" text="Alto">
      <formula>NOT(ISERROR(SEARCH("Alto",AO557)))</formula>
    </cfRule>
    <cfRule type="containsText" dxfId="12" priority="18" operator="containsText" text="Moderado">
      <formula>NOT(ISERROR(SEARCH("Moderado",AO557)))</formula>
    </cfRule>
  </conditionalFormatting>
  <conditionalFormatting sqref="AO559">
    <cfRule type="containsText" dxfId="11" priority="532" operator="containsText" text="Extremo">
      <formula>NOT(ISERROR(SEARCH("Extremo",AO559)))</formula>
    </cfRule>
    <cfRule type="containsText" dxfId="10" priority="530" operator="containsText" text="Moderado">
      <formula>NOT(ISERROR(SEARCH("Moderado",AO559)))</formula>
    </cfRule>
    <cfRule type="containsText" dxfId="9" priority="529" operator="containsText" text="Bajo">
      <formula>NOT(ISERROR(SEARCH("Bajo",AO559)))</formula>
    </cfRule>
    <cfRule type="containsText" dxfId="8" priority="531" operator="containsText" text="Alto">
      <formula>NOT(ISERROR(SEARCH("Alto",AO559)))</formula>
    </cfRule>
  </conditionalFormatting>
  <conditionalFormatting sqref="AO562">
    <cfRule type="containsText" dxfId="7" priority="522" operator="containsText" text="Moderado">
      <formula>NOT(ISERROR(SEARCH("Moderado",AO562)))</formula>
    </cfRule>
    <cfRule type="containsText" dxfId="6" priority="521" operator="containsText" text="Bajo">
      <formula>NOT(ISERROR(SEARCH("Bajo",AO562)))</formula>
    </cfRule>
    <cfRule type="containsText" dxfId="5" priority="523" operator="containsText" text="Alto">
      <formula>NOT(ISERROR(SEARCH("Alto",AO562)))</formula>
    </cfRule>
    <cfRule type="containsText" dxfId="4" priority="524" operator="containsText" text="Extremo">
      <formula>NOT(ISERROR(SEARCH("Extremo",AO562)))</formula>
    </cfRule>
  </conditionalFormatting>
  <conditionalFormatting sqref="AO564">
    <cfRule type="containsText" dxfId="3" priority="513" operator="containsText" text="Bajo">
      <formula>NOT(ISERROR(SEARCH("Bajo",AO564)))</formula>
    </cfRule>
    <cfRule type="containsText" dxfId="2" priority="514" operator="containsText" text="Moderado">
      <formula>NOT(ISERROR(SEARCH("Moderado",AO564)))</formula>
    </cfRule>
    <cfRule type="containsText" dxfId="1" priority="515" operator="containsText" text="Alto">
      <formula>NOT(ISERROR(SEARCH("Alto",AO564)))</formula>
    </cfRule>
    <cfRule type="containsText" dxfId="0" priority="516" operator="containsText" text="Extremo">
      <formula>NOT(ISERROR(SEARCH("Extremo",AO564)))</formula>
    </cfRule>
  </conditionalFormatting>
  <dataValidations count="224">
    <dataValidation type="list" allowBlank="1" showInputMessage="1" showErrorMessage="1" sqref="P13 U9 U11 U13 Z9:AD15 S9 S11 S13:S15 F9 F11 F13:F15 N9 N11 N13:N15 C9 C11 C13:C15 P9:Q9 P11:Q11 Q13:Q15 W9 AO9:AP9 W11 AO11:AP11 W13 AO13:AP13 P24 U24 W24 AO24:AP24 Z234:AD256 P29 U29 W29 AO29:AP29 P32 U32 W32 AO32:AP32 P35:P36 W35:W36 AO35:AO36 U35:U36 W38 AO38 AP21 AD21:AD23 AB21:AB23 P205 U205 W205 AO205:AP205 Z205:AD208 P208 U208 W208 AO208:AP208 P211 U211 W211 AO211:AP211 Z211:AD211 P214 U214 AO214:AP214 W214 Z214:AD215 P217 U217 AO217:AP217 W217 Z217:AD217 Z116:AD116 F318:F320 P234 U234 W234 AO234:AP234 AO244:AP244 P238 U238 W238 AO238:AP238 P241 U241 W241 AO241:AP241 P244 U244 W244 AO247 P247 U247 W247 N234:N250 Q234:Q249 S234:S250 F234:F250 W250 P250:Q250 U250 AO250:AP250 P254 AO254:AP254 W254 U254 C254:C256 F254:F256 N254:N256 Q254:Q256 S254:S256 C24:C26 F24:F26 Q24:Q26 S24:S26 N24:N26 Z24:AD26 Z29:AD37 F29:F37 Q29:Q37 S29:S37 N29:N37 C29:C37 AD45:AD47 AD321:AD323 Z525:AD525 AB224:AB227 AD76 Z422 Z425:AD425 AD105:AD107 AD123:AD124 W219 P223:Q223 W223 U223 Z223:AD223 AO223:AP223 Q205:Q222 P219:P220 U219:U220 AO219:AP220 Z219:AD220 N205:N223 F205:F223 S205:S223" xr:uid="{00000000-0002-0000-0000-000000000000}">
      <formula1>#REF!</formula1>
    </dataValidation>
    <dataValidation type="list" allowBlank="1" showInputMessage="1" showErrorMessage="1" sqref="P16:P20" xr:uid="{5A84469D-AF9E-4FAC-AA74-4589FBC8428A}">
      <formula1>$M$1755:$M$1759</formula1>
    </dataValidation>
    <dataValidation type="list" allowBlank="1" showInputMessage="1" showErrorMessage="1" sqref="U16:U20" xr:uid="{4E8ECA7B-45BD-4F6D-9C43-350316595BC9}">
      <formula1>$P$1760:$P$1764</formula1>
    </dataValidation>
    <dataValidation type="list" allowBlank="1" showInputMessage="1" showErrorMessage="1" sqref="AO16:AO21 W16:W20 AO23" xr:uid="{6637083C-96D1-46CC-9983-A1E955BC225F}">
      <formula1>$S$1760:$S$1763</formula1>
    </dataValidation>
    <dataValidation type="list" allowBlank="1" showInputMessage="1" showErrorMessage="1" sqref="AP16:AP20 AP23" xr:uid="{25F89EEB-B744-4471-BCEB-FF0A24ECA7D0}">
      <formula1>$P$1765:$P$1768</formula1>
    </dataValidation>
    <dataValidation type="list" allowBlank="1" showInputMessage="1" showErrorMessage="1" sqref="AB16:AB20" xr:uid="{447CFE65-B6C0-46F6-9020-D4FAA373D15D}">
      <formula1>$W$1762:$W$1763</formula1>
    </dataValidation>
    <dataValidation type="list" allowBlank="1" showInputMessage="1" showErrorMessage="1" sqref="Z16:Z20" xr:uid="{F76BE264-6E77-4C17-A36A-7FA3F5666722}">
      <formula1>$U$1760:$U$1762</formula1>
    </dataValidation>
    <dataValidation type="list" allowBlank="1" showInputMessage="1" showErrorMessage="1" sqref="AA16:AA20" xr:uid="{05B115BB-3100-46DE-BFF3-528D981A684D}">
      <formula1>$W$1760:$W$1761</formula1>
    </dataValidation>
    <dataValidation type="list" allowBlank="1" showInputMessage="1" showErrorMessage="1" sqref="AD16:AD20" xr:uid="{652FF99B-F8EB-4DCB-B409-B75396B5B024}">
      <formula1>$X$1764:$X$1765</formula1>
    </dataValidation>
    <dataValidation type="list" allowBlank="1" showInputMessage="1" showErrorMessage="1" sqref="AC16:AC20" xr:uid="{F5C77283-63FA-4EB5-95B1-A2FF656DF1EA}">
      <formula1>$X$1760:$X$1761</formula1>
    </dataValidation>
    <dataValidation type="list" allowBlank="1" showInputMessage="1" showErrorMessage="1" sqref="Q16:Q20" xr:uid="{B0817E07-5700-4A0C-B06F-0D247C918F2E}">
      <formula1>$Y$1760:$Y$1767</formula1>
    </dataValidation>
    <dataValidation type="list" allowBlank="1" showInputMessage="1" showErrorMessage="1" sqref="C16:C21 C23" xr:uid="{A2AD10AC-DB4C-4A1B-807A-CE10767C1BC5}">
      <formula1>$F$1755:$F$1792</formula1>
    </dataValidation>
    <dataValidation type="list" allowBlank="1" showInputMessage="1" showErrorMessage="1" sqref="N16:N20" xr:uid="{5CE3D990-3026-4C00-B9B8-44A5BD295592}">
      <formula1>$N$1748:$N$1755</formula1>
    </dataValidation>
    <dataValidation type="list" allowBlank="1" showInputMessage="1" showErrorMessage="1" sqref="F16:F21" xr:uid="{AD374E6A-86BC-4AB1-9E1B-C575F3190547}">
      <formula1>$O$1748:$O$1756</formula1>
    </dataValidation>
    <dataValidation type="list" allowBlank="1" showInputMessage="1" showErrorMessage="1" sqref="S16:S20" xr:uid="{F3ADB85D-FB92-40B4-BBD2-03B3EAD5E053}">
      <formula1>$M$1760:$M$1769</formula1>
    </dataValidation>
    <dataValidation type="list" allowBlank="1" showInputMessage="1" showErrorMessage="1" sqref="N21:N23" xr:uid="{BBE9327F-F49C-4092-9D96-197A79B4365D}">
      <formula1>$N$9:$N$11</formula1>
    </dataValidation>
    <dataValidation type="list" allowBlank="1" showInputMessage="1" showErrorMessage="1" sqref="P21 P23" xr:uid="{5CA56DF2-F68E-43E2-B4AA-EE9A0BECCB65}">
      <formula1>$M$11:$M$15</formula1>
    </dataValidation>
    <dataValidation type="list" allowBlank="1" showInputMessage="1" showErrorMessage="1" sqref="AC21:AC23" xr:uid="{57C097F8-30D1-4EA2-B869-82E1F6D0AA3B}">
      <formula1>$X$16:$X$16</formula1>
    </dataValidation>
    <dataValidation type="list" allowBlank="1" showInputMessage="1" showErrorMessage="1" sqref="AA21:AA23" xr:uid="{3943FA1E-F481-4B14-B2A1-9475651EF6E3}">
      <formula1>$W$16:$W$16</formula1>
    </dataValidation>
    <dataValidation type="list" allowBlank="1" showInputMessage="1" showErrorMessage="1" sqref="Z21:Z23" xr:uid="{147D9B70-A900-41F7-B9B7-821E11C85FF3}">
      <formula1>$U$16:$U$16</formula1>
    </dataValidation>
    <dataValidation type="list" allowBlank="1" showInputMessage="1" showErrorMessage="1" sqref="S21:S23" xr:uid="{67AD2EE7-2933-4AC9-BCFF-E6F4E9F916B9}">
      <formula1>$M$16:$M$16</formula1>
    </dataValidation>
    <dataValidation type="list" allowBlank="1" showInputMessage="1" showErrorMessage="1" sqref="Q21:Q23" xr:uid="{D2AAF48B-B945-4170-85F6-8EAC5460DC9B}">
      <formula1>$Y$16:$Y$16</formula1>
    </dataValidation>
    <dataValidation type="list" allowBlank="1" showInputMessage="1" showErrorMessage="1" sqref="W21 W23" xr:uid="{6F7A24E8-9D85-427D-907F-E6F4B0F433E0}">
      <formula1>$S$16:$S$16</formula1>
    </dataValidation>
    <dataValidation type="list" allowBlank="1" showInputMessage="1" showErrorMessage="1" sqref="U21 U23" xr:uid="{0E85DDB1-6FDD-49D6-8399-F8AE1D6CD4BF}">
      <formula1>$P$16:$P$16</formula1>
    </dataValidation>
    <dataValidation type="list" allowBlank="1" showInputMessage="1" showErrorMessage="1" sqref="F23" xr:uid="{6CC053D2-D8FE-4C98-BC0F-8B6551CB9F01}">
      <formula1>$O$9:$O$12</formula1>
    </dataValidation>
    <dataValidation type="list" allowBlank="1" showInputMessage="1" showErrorMessage="1" sqref="AC45:AC47 AC321:AC323 AC105:AC107" xr:uid="{2E2BA4BC-7D76-457B-805D-B4C17D837674}">
      <formula1>$X$24:$X$25</formula1>
    </dataValidation>
    <dataValidation type="list" allowBlank="1" showInputMessage="1" showErrorMessage="1" sqref="AB45:AB47 AB321:AB323 AB105:AB107" xr:uid="{5AA4BD57-A992-45A8-9B00-A5F3610FCB61}">
      <formula1>$W$26:$W$26</formula1>
    </dataValidation>
    <dataValidation type="list" allowBlank="1" showInputMessage="1" showErrorMessage="1" sqref="AA45:AA47 AA321:AA323 AA105:AA107 AC172:AC174 AC177:AC182" xr:uid="{EB148520-BF7A-4876-B182-F822F79C7A3F}">
      <formula1>$W$24:$W$25</formula1>
    </dataValidation>
    <dataValidation type="list" allowBlank="1" showInputMessage="1" showErrorMessage="1" sqref="Z45:Z47 Z321:Z323 Z105:Z107" xr:uid="{54F8DA90-F578-47A4-933C-E0019DFBFD46}">
      <formula1>$U$24:$U$26</formula1>
    </dataValidation>
    <dataValidation type="list" allowBlank="1" showInputMessage="1" showErrorMessage="1" sqref="AP45:AP47 AP105 AP321" xr:uid="{DA5058DB-BA51-4C36-934A-0A5A6D09D0B4}">
      <formula1>$P$29:$P$31</formula1>
    </dataValidation>
    <dataValidation type="list" allowBlank="1" showInputMessage="1" showErrorMessage="1" sqref="AO45:AO47 W105 AO105 AO321 W321" xr:uid="{3D3C6B1C-AA03-4505-A7F4-9C0731CDD331}">
      <formula1>$S$24:$S$26</formula1>
    </dataValidation>
    <dataValidation type="list" allowBlank="1" showInputMessage="1" showErrorMessage="1" sqref="F46 F321:F323 F105:F107" xr:uid="{1186FB18-1EBC-4472-B2AB-EA6B506A945B}">
      <formula1>$O$12:$O$20</formula1>
    </dataValidation>
    <dataValidation type="list" allowBlank="1" showInputMessage="1" showErrorMessage="1" sqref="N46 N321:N323 N105:N107" xr:uid="{E7627C52-19B7-41EE-8694-B07338409B5C}">
      <formula1>$N$12:$N$19</formula1>
    </dataValidation>
    <dataValidation type="list" allowBlank="1" showInputMessage="1" showErrorMessage="1" sqref="Q46 Q321:Q323 Q105:Q107" xr:uid="{7C843770-27CD-4917-849A-E8B43E1A97BB}">
      <formula1>$Y$24:$Y$30</formula1>
    </dataValidation>
    <dataValidation type="list" allowBlank="1" showInputMessage="1" showErrorMessage="1" sqref="P46 P321 P105" xr:uid="{3600D6A6-D721-491C-8FBD-86E3BAF0A6E8}">
      <formula1>$M$19:$M$23</formula1>
    </dataValidation>
    <dataValidation type="list" allowBlank="1" showInputMessage="1" showErrorMessage="1" sqref="C48:C49" xr:uid="{C367CA34-D811-45BB-A053-D352F8B0F38A}">
      <formula1>$F$1726:$F$1763</formula1>
    </dataValidation>
    <dataValidation type="list" allowBlank="1" showInputMessage="1" showErrorMessage="1" sqref="F48:F49" xr:uid="{CFFED205-F13B-48D0-BE24-F2DEE3C7F75E}">
      <formula1>$O$1719:$O$1727</formula1>
    </dataValidation>
    <dataValidation type="list" allowBlank="1" showInputMessage="1" showErrorMessage="1" sqref="AP48" xr:uid="{B596786A-7403-41B8-9859-5565B3014E84}">
      <formula1>$P$1736:$P$1739</formula1>
    </dataValidation>
    <dataValidation type="list" allowBlank="1" showInputMessage="1" showErrorMessage="1" sqref="W48 AO50 W50 AO48" xr:uid="{5C6E31DD-ADCD-40D7-8027-EF57D186B167}">
      <formula1>$S$1731:$S$1734</formula1>
    </dataValidation>
    <dataValidation type="list" allowBlank="1" showInputMessage="1" showErrorMessage="1" sqref="U48 U50" xr:uid="{05EFFD3B-A39F-4817-A335-1CE3DA0C9073}">
      <formula1>$P$1731:$P$1735</formula1>
    </dataValidation>
    <dataValidation type="list" allowBlank="1" showInputMessage="1" showErrorMessage="1" sqref="P48 P50" xr:uid="{D8801F1B-51DA-4558-8208-E78F05FCF8D9}">
      <formula1>$M$1726:$M$1730</formula1>
    </dataValidation>
    <dataValidation type="list" allowBlank="1" showInputMessage="1" showErrorMessage="1" sqref="C68" xr:uid="{5F0BE274-7E03-42D4-B32A-0769FC235094}">
      <formula1>$F$1717:$F$1754</formula1>
    </dataValidation>
    <dataValidation type="list" allowBlank="1" showInputMessage="1" showErrorMessage="1" sqref="C72" xr:uid="{825F313A-DF4E-48DB-B3EA-BEB4286B5052}">
      <formula1>$F$1701:$F$1738</formula1>
    </dataValidation>
    <dataValidation type="list" allowBlank="1" showInputMessage="1" showErrorMessage="1" sqref="C76" xr:uid="{92DD5023-943D-4E2C-8077-9B2FB4AFC0F7}">
      <formula1>$F$18:$F$52</formula1>
    </dataValidation>
    <dataValidation type="list" allowBlank="1" showInputMessage="1" showErrorMessage="1" sqref="F76 F123:F124" xr:uid="{87EC0CA7-1DCE-4E27-AF8C-6D6EF4A7C165}">
      <formula1>$O$11:$O$19</formula1>
    </dataValidation>
    <dataValidation type="list" allowBlank="1" showInputMessage="1" showErrorMessage="1" sqref="P76 P123" xr:uid="{7DB72BCA-3B10-4D80-91E1-63BD3E58E3BE}">
      <formula1>$M$18:$M$22</formula1>
    </dataValidation>
    <dataValidation type="list" allowBlank="1" showInputMessage="1" showErrorMessage="1" sqref="Q76 Q123:Q124" xr:uid="{3ACCE99A-EC7A-4FF2-803F-41F6A314EF95}">
      <formula1>$Y$23:$Y$29</formula1>
    </dataValidation>
    <dataValidation type="list" allowBlank="1" showInputMessage="1" showErrorMessage="1" sqref="N76 N123:N124" xr:uid="{EE6DFC8B-0AE9-43EE-B0B6-202DFBA6D5C2}">
      <formula1>$N$11:$N$18</formula1>
    </dataValidation>
    <dataValidation type="list" allowBlank="1" showInputMessage="1" showErrorMessage="1" sqref="U76 U123" xr:uid="{726F38B8-F1F9-4FB3-ABF5-C85C2CDBD62C}">
      <formula1>$P$23:$P$26</formula1>
    </dataValidation>
    <dataValidation type="list" allowBlank="1" showInputMessage="1" showErrorMessage="1" sqref="W76 W86 AO76 AO123 W123" xr:uid="{CA2B118B-5216-437F-A7A3-473C3BCB21F2}">
      <formula1>$S$23:$S$26</formula1>
    </dataValidation>
    <dataValidation type="list" allowBlank="1" showInputMessage="1" showErrorMessage="1" sqref="S76 S123:S124" xr:uid="{B1303081-E048-49FB-8059-671A32E379F2}">
      <formula1>$M$23:$M$31</formula1>
    </dataValidation>
    <dataValidation type="list" allowBlank="1" showInputMessage="1" showErrorMessage="1" sqref="AP76 AP123" xr:uid="{2123E2D5-D647-42B5-84F4-4BBC937FDD8D}">
      <formula1>$P$29:$P$30</formula1>
    </dataValidation>
    <dataValidation type="list" allowBlank="1" showInputMessage="1" showErrorMessage="1" sqref="Z76 Z123:Z124" xr:uid="{451535BB-4CC6-402C-8D37-4A9BEB82B6F8}">
      <formula1>$U$23:$U$25</formula1>
    </dataValidation>
    <dataValidation type="list" allowBlank="1" showInputMessage="1" showErrorMessage="1" sqref="AA76 AA123:AA124 AC175:AC176 AC557" xr:uid="{86F056CC-E28C-40ED-A434-FF7774CE4BC7}">
      <formula1>$W$23:$W$24</formula1>
    </dataValidation>
    <dataValidation type="list" allowBlank="1" showInputMessage="1" showErrorMessage="1" sqref="AB76 AA224:AA227 AB123:AB124" xr:uid="{ACE313C1-C6B3-4514-924A-E504A5E1561D}">
      <formula1>$W$25:$W$26</formula1>
    </dataValidation>
    <dataValidation type="list" allowBlank="1" showInputMessage="1" showErrorMessage="1" sqref="AC76 AC123:AC124" xr:uid="{1A85AF35-91BF-4216-9FF6-23DD8FAC911E}">
      <formula1>$X$23:$X$24</formula1>
    </dataValidation>
    <dataValidation type="list" allowBlank="1" showInputMessage="1" showErrorMessage="1" sqref="C88 C103 C101 C99 C96 C94 C91" xr:uid="{DFBB264C-B634-4912-868D-F31A4A2D0EDC}">
      <formula1>$F$1711:$F$1748</formula1>
    </dataValidation>
    <dataValidation type="list" allowBlank="1" showInputMessage="1" showErrorMessage="1" sqref="C105:C107" xr:uid="{8E209298-6EDD-432C-BF83-88F859E7B028}">
      <formula1>$F$19:$F$52</formula1>
    </dataValidation>
    <dataValidation type="list" allowBlank="1" showInputMessage="1" showErrorMessage="1" sqref="U105 U321" xr:uid="{CD24EA7F-16E4-4DFC-8C96-BB553D90007C}">
      <formula1>$P$24:$P$26</formula1>
    </dataValidation>
    <dataValidation type="list" allowBlank="1" showInputMessage="1" showErrorMessage="1" sqref="S321:S323 S105:S107" xr:uid="{8E53499F-90C7-4795-8688-95A0B37FAFD2}">
      <formula1>$M$24:$M$32</formula1>
    </dataValidation>
    <dataValidation type="list" allowBlank="1" showInputMessage="1" showErrorMessage="1" sqref="F142:F166" xr:uid="{277ED4E8-4FBB-4760-8197-DB204EB05C35}">
      <formula1>$O$151:$O$159</formula1>
    </dataValidation>
    <dataValidation type="list" allowBlank="1" showInputMessage="1" showErrorMessage="1" sqref="P142 P161 P164 P155:P158 P152 P149 P145:P146" xr:uid="{C48D06EE-FBE6-4655-B119-FF95101BC8DA}">
      <formula1>$M$158:$M$162</formula1>
    </dataValidation>
    <dataValidation type="list" allowBlank="1" showInputMessage="1" showErrorMessage="1" sqref="N142:N166" xr:uid="{4C17E408-5A22-4DEB-881C-82ECC4BDFE58}">
      <formula1>$N$151:$N$158</formula1>
    </dataValidation>
    <dataValidation type="list" allowBlank="1" showInputMessage="1" showErrorMessage="1" sqref="W142 AO164 AO161 W161 W164 AO155:AO158 W155:W158 AO152 W152 AO149 W149 AO145:AO146 W145:W146 AO142" xr:uid="{51C6029F-1B87-4E4C-873B-C94356C9D398}">
      <formula1>$S$163:$S$166</formula1>
    </dataValidation>
    <dataValidation type="list" allowBlank="1" showInputMessage="1" showErrorMessage="1" sqref="Z142:Z150 Z155:Z166 Z152:Z153" xr:uid="{ADFD1180-7031-4D5B-ACFA-9BA0A6D45D07}">
      <formula1>$U$163:$U$165</formula1>
    </dataValidation>
    <dataValidation type="list" allowBlank="1" showInputMessage="1" showErrorMessage="1" sqref="AA142:AA150 AA155:AA166 AA152:AA153" xr:uid="{485F932D-F5FD-4363-8FF2-01DA51E36890}">
      <formula1>$W$163:$W$164</formula1>
    </dataValidation>
    <dataValidation type="list" allowBlank="1" showInputMessage="1" showErrorMessage="1" sqref="AB142:AB150 AB155:AB166 AB152:AB153" xr:uid="{B6F9CB06-54A0-49A4-8CC6-44191F9CD6D9}">
      <formula1>$W$165:$W$166</formula1>
    </dataValidation>
    <dataValidation type="list" allowBlank="1" showInputMessage="1" showErrorMessage="1" sqref="AD142:AD150 AD152:AD153 AD155:AD166" xr:uid="{243039C2-F3BB-485E-903C-51AB441E9D01}">
      <formula1>$X$183:$X$184</formula1>
    </dataValidation>
    <dataValidation type="list" allowBlank="1" showInputMessage="1" showErrorMessage="1" sqref="AP142 AP164 AP161 AP155:AP158 AP152 AP149 AP145:AP146" xr:uid="{FDF7C0CF-CDF0-42AB-A0CC-8DF1EC8E00FD}">
      <formula1>$P$184:$P$187</formula1>
    </dataValidation>
    <dataValidation type="list" allowBlank="1" showInputMessage="1" showErrorMessage="1" sqref="AC142:AC150 AC155:AC166 AC152:AC153" xr:uid="{EA11D6A3-DE06-4B22-9270-77DB7DC81921}">
      <formula1>$X$163:$X$164</formula1>
    </dataValidation>
    <dataValidation type="list" allowBlank="1" showInputMessage="1" showErrorMessage="1" sqref="AC48:AC49" xr:uid="{B1BE63BD-91A6-4E0C-BD38-8271FB6836B6}">
      <formula1>$X$1731:$X$1732</formula1>
    </dataValidation>
    <dataValidation type="list" allowBlank="1" showInputMessage="1" showErrorMessage="1" sqref="AD48:AD49" xr:uid="{89E06B8C-7DA9-48B6-83D0-9B4874E49FF3}">
      <formula1>$X$1735:$X$1736</formula1>
    </dataValidation>
    <dataValidation type="list" allowBlank="1" showInputMessage="1" showErrorMessage="1" sqref="AA48:AA49" xr:uid="{A70A9966-CEAA-471B-8011-215826EEDD22}">
      <formula1>$W$1731:$W$1732</formula1>
    </dataValidation>
    <dataValidation type="list" allowBlank="1" showInputMessage="1" showErrorMessage="1" sqref="Z48:Z49" xr:uid="{68E191A9-EED7-43AE-AF8C-967FEE5B5A94}">
      <formula1>$U$1731:$U$1733</formula1>
    </dataValidation>
    <dataValidation type="list" allowBlank="1" showInputMessage="1" showErrorMessage="1" sqref="AB48:AB49" xr:uid="{B6084DCA-E2B2-48CD-B4EF-8C9647E274C0}">
      <formula1>$W$1733:$W$1734</formula1>
    </dataValidation>
    <dataValidation type="list" allowBlank="1" showInputMessage="1" showErrorMessage="1" sqref="S48:S51" xr:uid="{BBE5A2C3-72E7-4C39-9617-FE3BFBA25B17}">
      <formula1>$M$1731:$M$1740</formula1>
    </dataValidation>
    <dataValidation type="list" allowBlank="1" showInputMessage="1" showErrorMessage="1" sqref="N48:N51" xr:uid="{28F12A4F-99B3-42E1-AB89-ECAC34F88DF7}">
      <formula1>$N$1719:$N$1726</formula1>
    </dataValidation>
    <dataValidation type="list" allowBlank="1" showInputMessage="1" showErrorMessage="1" sqref="Q48:Q51" xr:uid="{8419029E-D9CA-41D9-A748-13EA3818038C}">
      <formula1>$Y$1731:$Y$1738</formula1>
    </dataValidation>
    <dataValidation type="list" allowBlank="1" showInputMessage="1" showErrorMessage="1" sqref="P183 P187 P191 P194" xr:uid="{B4D362E5-A168-4FBC-BFB7-22FF7D5F242F}">
      <formula1>$M$29:$M$33</formula1>
    </dataValidation>
    <dataValidation type="list" allowBlank="1" showInputMessage="1" showErrorMessage="1" sqref="U183 U187 U191 U194" xr:uid="{71D841BE-EA2F-4498-A8DF-C831439866CD}">
      <formula1>$P$34:$P$38</formula1>
    </dataValidation>
    <dataValidation type="list" allowBlank="1" showInputMessage="1" showErrorMessage="1" sqref="W183 AO183 W187 AO187 W191 AO191 W194 AO194" xr:uid="{8255E8C3-399A-4CBA-AEBE-DE5A95CCB7D6}">
      <formula1>$S$34:$S$37</formula1>
    </dataValidation>
    <dataValidation type="list" allowBlank="1" showInputMessage="1" showErrorMessage="1" sqref="Q183:Q191 Q194:Q196" xr:uid="{B2661100-DD25-4F9C-AAE8-411493BE0F0A}">
      <formula1>$Y$34:$Y$41</formula1>
    </dataValidation>
    <dataValidation type="list" allowBlank="1" showInputMessage="1" showErrorMessage="1" sqref="C183:C191 C194:C196" xr:uid="{17F04A92-20E4-49C6-BFDB-4309932FDB71}">
      <formula1>$F$29:$F$76</formula1>
    </dataValidation>
    <dataValidation type="list" allowBlank="1" showInputMessage="1" showErrorMessage="1" sqref="N183:N191 N194:N196" xr:uid="{A093C014-A593-4C9C-8B54-0D5DF5802001}">
      <formula1>$N$23:$N$29</formula1>
    </dataValidation>
    <dataValidation type="list" allowBlank="1" showInputMessage="1" showErrorMessage="1" sqref="F183:F191 F194:F196 F201" xr:uid="{B84050F8-0126-4812-9B0A-91F2209DF635}">
      <formula1>$O$23:$O$30</formula1>
    </dataValidation>
    <dataValidation type="list" allowBlank="1" showInputMessage="1" showErrorMessage="1" sqref="S183:S191 S194:S196" xr:uid="{D4D54DE9-146A-4795-94E5-690D45CB040F}">
      <formula1>$M$34:$M$43</formula1>
    </dataValidation>
    <dataValidation type="list" allowBlank="1" showInputMessage="1" showErrorMessage="1" sqref="AP183 AP187 AP191 AP194" xr:uid="{AA0AB3D2-246A-42BD-91C8-B695E1ADD6AA}">
      <formula1>$P$39:$P$42</formula1>
    </dataValidation>
    <dataValidation type="list" allowBlank="1" showInputMessage="1" showErrorMessage="1" sqref="Z183:Z196" xr:uid="{3459B3A5-6DEF-48E6-8F1F-E9C9CF3D5F32}">
      <formula1>$U$34:$U$36</formula1>
    </dataValidation>
    <dataValidation type="list" allowBlank="1" showInputMessage="1" showErrorMessage="1" sqref="AA183:AA196" xr:uid="{B32134AD-C8EC-4D18-B2E4-5B1FFB3DB7BC}">
      <formula1>$W$34:$W$35</formula1>
    </dataValidation>
    <dataValidation type="list" allowBlank="1" showInputMessage="1" showErrorMessage="1" sqref="AB183:AB196" xr:uid="{9B95FFCF-841C-4983-A6EE-F1B15C431FCE}">
      <formula1>$W$36:$W$37</formula1>
    </dataValidation>
    <dataValidation type="list" allowBlank="1" showInputMessage="1" showErrorMessage="1" sqref="AD183:AD196" xr:uid="{A43CBF13-C570-4152-9269-A0E82140C902}">
      <formula1>$X$38:$X$39</formula1>
    </dataValidation>
    <dataValidation type="list" allowBlank="1" showInputMessage="1" showErrorMessage="1" sqref="AC183:AC196" xr:uid="{E039CBD3-4984-4388-9F0B-E8F4B3D1FA82}">
      <formula1>$X$34:$X$35</formula1>
    </dataValidation>
    <dataValidation type="list" allowBlank="1" showInputMessage="1" showErrorMessage="1" sqref="C205" xr:uid="{195B2BD0-A248-4867-BA4D-A618EBDA9D50}">
      <formula1>$F$1712:$F$1749</formula1>
    </dataValidation>
    <dataValidation type="list" allowBlank="1" showInputMessage="1" showErrorMessage="1" sqref="C42:C44 C40" xr:uid="{6D605A03-92C4-4327-9EA5-4225478E516A}">
      <formula1>$F$21:$F$72</formula1>
    </dataValidation>
    <dataValidation type="list" allowBlank="1" showInputMessage="1" showErrorMessage="1" sqref="C46" xr:uid="{702C69A0-8821-4E64-8921-712E0E6A8DB2}">
      <formula1>$F$19:$F$73</formula1>
    </dataValidation>
    <dataValidation type="list" allowBlank="1" showInputMessage="1" showErrorMessage="1" sqref="C208 C223 C219 C211 C214 C234 C217" xr:uid="{15932EE0-6DE8-494F-940C-7DA4F21763D9}">
      <formula1>$F$1677:$F$1714</formula1>
    </dataValidation>
    <dataValidation type="list" allowBlank="1" showInputMessage="1" showErrorMessage="1" sqref="P224 P226" xr:uid="{655DCE95-BCF9-40EA-9EDD-5F4EE7FC2214}">
      <formula1>$M$20:$M$24</formula1>
    </dataValidation>
    <dataValidation type="list" allowBlank="1" showInputMessage="1" showErrorMessage="1" sqref="U224 U226" xr:uid="{3116B583-B0FF-4F7B-BF35-ABFDBA78E78F}">
      <formula1>$P$25:$P$26</formula1>
    </dataValidation>
    <dataValidation type="list" allowBlank="1" showInputMessage="1" showErrorMessage="1" sqref="AO224 W226 AO226 W224 W230:W231 AO230" xr:uid="{5EE56AD5-83F4-458C-8A5D-7C60DBB5EEEB}">
      <formula1>$S$25:$S$26</formula1>
    </dataValidation>
    <dataValidation type="list" allowBlank="1" showInputMessage="1" showErrorMessage="1" sqref="AP224 AP226" xr:uid="{E073B0E7-A1B1-4E70-984C-B4C37A6D2814}">
      <formula1>$P$29:$P$32</formula1>
    </dataValidation>
    <dataValidation type="list" allowBlank="1" showInputMessage="1" showErrorMessage="1" sqref="Q224 Q226" xr:uid="{0ED346C2-26C9-414A-A540-D90DE544F469}">
      <formula1>$Y$25:$Y$31</formula1>
    </dataValidation>
    <dataValidation type="list" allowBlank="1" showInputMessage="1" showErrorMessage="1" sqref="C224 C226" xr:uid="{8B38DF8A-9770-45B8-83A6-0FDE74E19DE7}">
      <formula1>$F$20:$F$56</formula1>
    </dataValidation>
    <dataValidation type="list" allowBlank="1" showInputMessage="1" showErrorMessage="1" sqref="N224 N226" xr:uid="{A997FA02-F72B-4811-AC5F-2EA01B4271C4}">
      <formula1>$N$13:$N$20</formula1>
    </dataValidation>
    <dataValidation type="list" allowBlank="1" showInputMessage="1" showErrorMessage="1" sqref="F224 F226" xr:uid="{3AD51541-9D3F-4E9F-8AB1-981AF5E3CE2C}">
      <formula1>$O$13:$O$21</formula1>
    </dataValidation>
    <dataValidation type="list" allowBlank="1" showInputMessage="1" showErrorMessage="1" sqref="S224 S226" xr:uid="{04503300-16F0-4A16-890F-DE7740006918}">
      <formula1>$M$25:$M$33</formula1>
    </dataValidation>
    <dataValidation type="list" allowBlank="1" showInputMessage="1" showErrorMessage="1" sqref="Z224:Z227" xr:uid="{E45277E9-19B8-48D2-A243-333FD531D6B3}">
      <formula1>$U$25:$U$26</formula1>
    </dataValidation>
    <dataValidation type="list" allowBlank="1" showInputMessage="1" showErrorMessage="1" sqref="AD224:AD227" xr:uid="{283967DE-1785-4287-8B7B-BB634AEA7DB3}">
      <formula1>$X$29:$X$29</formula1>
    </dataValidation>
    <dataValidation type="list" allowBlank="1" showInputMessage="1" showErrorMessage="1" sqref="AC224:AC227" xr:uid="{B6FF7ECC-DE72-4C87-97CF-00C57DA86970}">
      <formula1>$X$25:$X$26</formula1>
    </dataValidation>
    <dataValidation type="list" allowBlank="1" showInputMessage="1" showErrorMessage="1" sqref="C312 C316 C318" xr:uid="{C1713BC1-97B2-443E-9C8C-183EFEE32D88}">
      <formula1>$F$1666:$F$1703</formula1>
    </dataValidation>
    <dataValidation type="list" allowBlank="1" showInputMessage="1" showErrorMessage="1" sqref="C321:C323" xr:uid="{23AE7219-EDC4-40DA-AA8A-D2DC3BDF0378}">
      <formula1>$F$19:$F$55</formula1>
    </dataValidation>
    <dataValidation type="list" allowBlank="1" showInputMessage="1" showErrorMessage="1" sqref="S108:S119" xr:uid="{C031CC56-AA4F-4412-BBA7-86ED825DF0E5}">
      <formula1>$F$88:$F$97</formula1>
    </dataValidation>
    <dataValidation type="list" allowBlank="1" showInputMessage="1" showErrorMessage="1" sqref="F108:F116" xr:uid="{80B21D4B-A147-4A7C-BA0B-73EBF881C1EB}">
      <formula1>$I$88:$I$96</formula1>
    </dataValidation>
    <dataValidation type="list" allowBlank="1" showInputMessage="1" showErrorMessage="1" sqref="N108:N119" xr:uid="{B3CEB620-58FC-48FF-BDFF-334EAE4D52DE}">
      <formula1>$H$88:$H$95</formula1>
    </dataValidation>
    <dataValidation type="list" allowBlank="1" showInputMessage="1" showErrorMessage="1" sqref="P108:P119" xr:uid="{74060860-B3B0-4D4E-8098-27593A56C245}">
      <formula1>$E$88:$E$92</formula1>
    </dataValidation>
    <dataValidation type="list" allowBlank="1" showInputMessage="1" showErrorMessage="1" sqref="Q108:Q119" xr:uid="{86DC8BA7-0E19-4E2E-B1E8-A27AE0EA0B1B}">
      <formula1>$R$88:$R$95</formula1>
    </dataValidation>
    <dataValidation type="list" allowBlank="1" showInputMessage="1" showErrorMessage="1" sqref="U108:U110 U114:U119" xr:uid="{D44362DB-79E0-4B43-B9FE-2940A487B18D}">
      <formula1>$J$88:$J$92</formula1>
    </dataValidation>
    <dataValidation type="list" allowBlank="1" showInputMessage="1" showErrorMessage="1" sqref="W108:W119 AO114:AO119" xr:uid="{07172FEC-BCE5-45F4-9B2B-5D8149B1A60A}">
      <formula1>$L$88:$L$91</formula1>
    </dataValidation>
    <dataValidation type="list" allowBlank="1" showInputMessage="1" showErrorMessage="1" sqref="Z117 Z110:Z115" xr:uid="{90C12CEE-C5E2-4B78-8B64-394D54A13CFA}">
      <formula1>$M$88:$M$90</formula1>
    </dataValidation>
    <dataValidation type="list" allowBlank="1" showInputMessage="1" showErrorMessage="1" sqref="AA117 AA108:AA115" xr:uid="{259D11D9-FF5B-4448-BDC1-B5AB9F87BBEA}">
      <formula1>$N$88:$N$89</formula1>
    </dataValidation>
    <dataValidation type="list" allowBlank="1" showInputMessage="1" showErrorMessage="1" sqref="AC108:AC115 AC117" xr:uid="{2DA1AEFC-17ED-4C63-871F-FD6552DD13FA}">
      <formula1>$P$88:$P$89</formula1>
    </dataValidation>
    <dataValidation type="list" allowBlank="1" showInputMessage="1" showErrorMessage="1" sqref="AD108:AD115 AD117" xr:uid="{C6901FBF-1DA1-44A4-9716-AE574E844E50}">
      <formula1>$Q$88:$Q$89</formula1>
    </dataValidation>
    <dataValidation type="list" allowBlank="1" showInputMessage="1" showErrorMessage="1" sqref="AP108:AP119" xr:uid="{E2C2B0D7-4D52-40DE-8B94-636AA287EB00}">
      <formula1>$K$88:$K$91</formula1>
    </dataValidation>
    <dataValidation type="list" allowBlank="1" showInputMessage="1" showErrorMessage="1" sqref="AB108:AB115 AB117" xr:uid="{FFC178A6-7600-4071-868E-AE2542674C20}">
      <formula1>$O$88:$O$89</formula1>
    </dataValidation>
    <dataValidation type="list" allowBlank="1" showInputMessage="1" showErrorMessage="1" sqref="F450:F459 F117:F119" xr:uid="{69BC8EFF-F6F8-4C86-83B6-8CC0F49007F5}">
      <formula1>$O$101:$O$126</formula1>
    </dataValidation>
    <dataValidation type="list" allowBlank="1" showInputMessage="1" showErrorMessage="1" sqref="C123:C124" xr:uid="{214F4835-68FC-459A-B970-C94DBB31A96E}">
      <formula1>$F$18:$F$54</formula1>
    </dataValidation>
    <dataValidation type="list" allowBlank="1" showInputMessage="1" showErrorMessage="1" sqref="C247 C250 C238 C241 C244" xr:uid="{B9F2A682-09B0-4C4A-9D97-637D37C3984B}">
      <formula1>$F$1674:$F$1711</formula1>
    </dataValidation>
    <dataValidation type="list" allowBlank="1" showInputMessage="1" showErrorMessage="1" sqref="C404 C406" xr:uid="{F2F200CA-FF18-4051-9C8B-4FD595520E07}">
      <formula1>$F$1523:$F$1560</formula1>
    </dataValidation>
    <dataValidation type="list" allowBlank="1" showInputMessage="1" showErrorMessage="1" sqref="C517:C542 C417:C428" xr:uid="{190CFF4B-47EF-4F02-B9AB-66C769FC01AD}">
      <formula1>$C$90:$C$144</formula1>
    </dataValidation>
    <dataValidation type="list" allowBlank="1" showInputMessage="1" showErrorMessage="1" sqref="D417:D419" xr:uid="{12B5BD60-F141-43EE-8B1C-5EEC0660BC1D}">
      <formula1>$D$90:$D$144</formula1>
    </dataValidation>
    <dataValidation type="list" allowBlank="1" showInputMessage="1" showErrorMessage="1" sqref="F517:F542 F417:F428" xr:uid="{C0C77122-AA3F-43CA-9906-E2C0315A4361}">
      <formula1>$I$89:$I$97</formula1>
    </dataValidation>
    <dataValidation type="list" allowBlank="1" showInputMessage="1" showErrorMessage="1" sqref="S517:S542 S417:S428" xr:uid="{DFC6F57D-3DDA-447E-90C3-70CEA341572D}">
      <formula1>$F$89:$F$98</formula1>
    </dataValidation>
    <dataValidation type="list" allowBlank="1" showInputMessage="1" showErrorMessage="1" sqref="N517:N542 N417:N428" xr:uid="{0CE2BF53-2954-4672-9CD1-5508186B9451}">
      <formula1>$H$89:$H$96</formula1>
    </dataValidation>
    <dataValidation type="list" allowBlank="1" showInputMessage="1" showErrorMessage="1" sqref="P517:P542 P417:P428" xr:uid="{C4F8464D-45F2-4EAB-BEFD-32ABF283B43D}">
      <formula1>$E$89:$E$93</formula1>
    </dataValidation>
    <dataValidation type="list" allowBlank="1" showInputMessage="1" showErrorMessage="1" sqref="Q517:Q542 Q417:Q428" xr:uid="{7D263A6E-DF4B-4969-B6B4-880E74CF9EA1}">
      <formula1>$R$89:$R$96</formula1>
    </dataValidation>
    <dataValidation type="list" allowBlank="1" showInputMessage="1" showErrorMessage="1" sqref="U517:U542 U417:U428" xr:uid="{6AEB8D9D-1554-4E1F-95C9-D22486463B72}">
      <formula1>$J$89:$J$93</formula1>
    </dataValidation>
    <dataValidation type="list" allowBlank="1" showInputMessage="1" showErrorMessage="1" sqref="W517:W542 AO517:AO542 W417:W428 AO417:AO428" xr:uid="{CE785C15-E2E0-49C1-ADA0-0ADF4B37E83D}">
      <formula1>$L$89:$L$92</formula1>
    </dataValidation>
    <dataValidation type="list" allowBlank="1" showInputMessage="1" showErrorMessage="1" sqref="Z417:Z421 Z526:Z542 Z517:Z524 Z423:Z424 Z426:Z428" xr:uid="{BB83BC99-9A0C-4CC5-81DA-1AB395D6DAA6}">
      <formula1>$M$89:$M$91</formula1>
    </dataValidation>
    <dataValidation type="list" allowBlank="1" showInputMessage="1" showErrorMessage="1" sqref="AA417:AA424 AA526:AA542 AA517:AA524 AA426:AA428" xr:uid="{C08B3C2D-CB83-4E8A-A78E-8869F8F59672}">
      <formula1>$N$89:$N$90</formula1>
    </dataValidation>
    <dataValidation type="list" allowBlank="1" showInputMessage="1" showErrorMessage="1" sqref="AC417:AC424 AC526:AC542 AC517:AC524 AC426:AC428" xr:uid="{83011962-F35A-4AC2-87A0-A939AE2F218A}">
      <formula1>$P$89:$P$90</formula1>
    </dataValidation>
    <dataValidation type="list" allowBlank="1" showInputMessage="1" showErrorMessage="1" sqref="AD417:AD424 AD526:AD542 AD517:AD524 AD426:AD428" xr:uid="{14DEF70C-DCC9-44A0-B639-EF63736581F8}">
      <formula1>$Q$89:$Q$90</formula1>
    </dataValidation>
    <dataValidation type="list" allowBlank="1" showInputMessage="1" showErrorMessage="1" sqref="AB417:AB424 AB526:AB542 AB517:AB524 AB426:AB428" xr:uid="{33A074A5-1A1A-4B7A-BD1E-D91AE054E563}">
      <formula1>$O$89:$O$90</formula1>
    </dataValidation>
    <dataValidation type="list" allowBlank="1" showInputMessage="1" showErrorMessage="1" sqref="AP417:AP428 AP517:AP542" xr:uid="{C7083103-8B85-4E8E-B82E-24026812B612}">
      <formula1>$K$89:$K$92</formula1>
    </dataValidation>
    <dataValidation type="list" allowBlank="1" showInputMessage="1" showErrorMessage="1" sqref="C434:C435 C437" xr:uid="{AB829C76-5677-41E0-9545-D9FFC748547A}">
      <formula1>$F$1995:$F$2032</formula1>
    </dataValidation>
    <dataValidation type="list" allowBlank="1" showInputMessage="1" showErrorMessage="1" sqref="P450 P453 P456 P459" xr:uid="{FDA13ABB-76A1-4819-84E4-0DAA04FFD9BF}">
      <formula1>$M$125:$M$129</formula1>
    </dataValidation>
    <dataValidation type="list" allowBlank="1" showInputMessage="1" showErrorMessage="1" sqref="U450 U453 U456 U459" xr:uid="{7A692902-2668-4164-A35B-2B21D1124D87}">
      <formula1>$P$130:$P$134</formula1>
    </dataValidation>
    <dataValidation type="list" allowBlank="1" showInputMessage="1" showErrorMessage="1" sqref="W450 AO450 W453 AO453 W456 AO456 W459 AO459" xr:uid="{BB5620F8-95EE-4F6C-B3BC-B15805EE86FF}">
      <formula1>$S$130:$S$133</formula1>
    </dataValidation>
    <dataValidation type="list" allowBlank="1" showInputMessage="1" showErrorMessage="1" sqref="Q450:Q459" xr:uid="{5A0604B2-315A-4197-9281-56939C6AC3A2}">
      <formula1>$Y$130:$Y$137</formula1>
    </dataValidation>
    <dataValidation type="list" allowBlank="1" showInputMessage="1" showErrorMessage="1" sqref="C450:C459" xr:uid="{0EDF9AAB-BE7D-46E8-872C-9AE13C814A85}">
      <formula1>$F$125:$F$162</formula1>
    </dataValidation>
    <dataValidation type="list" allowBlank="1" showInputMessage="1" showErrorMessage="1" sqref="N450:N459" xr:uid="{D45E33E3-B70E-4393-AC31-8448D06B5F96}">
      <formula1>$N$101:$N$125</formula1>
    </dataValidation>
    <dataValidation type="list" allowBlank="1" showInputMessage="1" showErrorMessage="1" sqref="S450:S459" xr:uid="{88AA8823-96DE-4705-AB43-4257EAB65FA6}">
      <formula1>$M$130:$M$139</formula1>
    </dataValidation>
    <dataValidation type="list" allowBlank="1" showInputMessage="1" showErrorMessage="1" sqref="AP450 AP453 AP456 AP459" xr:uid="{EDC6ECB5-F840-41EF-863D-DE0A24428E6E}">
      <formula1>$P$135:$P$138</formula1>
    </dataValidation>
    <dataValidation type="list" allowBlank="1" showInputMessage="1" showErrorMessage="1" sqref="Z450 Z453:Z460" xr:uid="{D58092A3-5C84-4896-9584-38EC355A0DA7}">
      <formula1>$U$130:$U$132</formula1>
    </dataValidation>
    <dataValidation type="list" allowBlank="1" showInputMessage="1" showErrorMessage="1" sqref="AA450 AA453:AA460" xr:uid="{4EA8D3B4-0284-4C0C-ADA8-EC012DD92697}">
      <formula1>$W$130:$W$131</formula1>
    </dataValidation>
    <dataValidation type="list" allowBlank="1" showInputMessage="1" showErrorMessage="1" sqref="AB450 AA502:AA516 AA466:AA499 AB453:AB460 AA548" xr:uid="{E3EDA651-04FB-4494-A30A-5E7108C6CEED}">
      <formula1>$W$132:$W$133</formula1>
    </dataValidation>
    <dataValidation type="list" allowBlank="1" showInputMessage="1" showErrorMessage="1" sqref="AD450 AD453:AD460" xr:uid="{86CC0CCB-2EED-4BF0-BA40-5C805C3AE2D6}">
      <formula1>$X$134:$X$135</formula1>
    </dataValidation>
    <dataValidation type="list" allowBlank="1" showInputMessage="1" showErrorMessage="1" sqref="AC450 AC453:AC460" xr:uid="{8A6F9DAD-113B-4F0C-B23C-06F7D49DCA68}">
      <formula1>$X$130:$X$131</formula1>
    </dataValidation>
    <dataValidation type="list" allowBlank="1" showInputMessage="1" showErrorMessage="1" sqref="P466 P469 P472 P475" xr:uid="{C94C6EF0-37B8-42E7-AC78-9FC11A8A2917}">
      <formula1>$M$127:$M$131</formula1>
    </dataValidation>
    <dataValidation type="list" allowBlank="1" showInputMessage="1" showErrorMessage="1" sqref="U466 U469 U472 U475" xr:uid="{98A6033E-3BAB-464C-81BA-B98B514E7B02}">
      <formula1>$P$132:$P$136</formula1>
    </dataValidation>
    <dataValidation type="list" allowBlank="1" showInputMessage="1" showErrorMessage="1" sqref="W466 AO466 W469 AO469 W472 AO472 W475 AO475" xr:uid="{F569C14A-103B-48D4-AC37-667E8C63F7DA}">
      <formula1>$S$132:$S$135</formula1>
    </dataValidation>
    <dataValidation type="list" allowBlank="1" showInputMessage="1" showErrorMessage="1" sqref="Q466:Q484" xr:uid="{76D14026-314B-4A03-A23F-8F71A31CCF25}">
      <formula1>$Y$132:$Y$139</formula1>
    </dataValidation>
    <dataValidation type="list" allowBlank="1" showInputMessage="1" showErrorMessage="1" sqref="C466:C484" xr:uid="{FB8F755F-04EF-441B-900D-E73CB34C70CD}">
      <formula1>$F$127:$F$164</formula1>
    </dataValidation>
    <dataValidation type="list" allowBlank="1" showInputMessage="1" showErrorMessage="1" sqref="N466:N484" xr:uid="{AB16FE6B-F3E6-4591-B338-4E2C79A02540}">
      <formula1>$N$103:$N$127</formula1>
    </dataValidation>
    <dataValidation type="list" allowBlank="1" showInputMessage="1" showErrorMessage="1" sqref="F466:F484" xr:uid="{C1D07E36-F5B7-4BA4-B5F8-93EC5A2937B1}">
      <formula1>$O$103:$O$128</formula1>
    </dataValidation>
    <dataValidation type="list" allowBlank="1" showInputMessage="1" showErrorMessage="1" sqref="S466:S484" xr:uid="{18F52774-FE90-4C8B-87A6-FB7A93381213}">
      <formula1>$M$132:$M$141</formula1>
    </dataValidation>
    <dataValidation type="list" allowBlank="1" showInputMessage="1" showErrorMessage="1" sqref="Z548 Z502:Z516 Z466:Z499" xr:uid="{9AE6983D-56DE-4B60-AC2B-0AE60184F442}">
      <formula1>$U$132:$U$134</formula1>
    </dataValidation>
    <dataValidation type="list" allowBlank="1" showInputMessage="1" showErrorMessage="1" sqref="AB548 AB502:AB516 AB466:AB499" xr:uid="{3F66E53E-1D97-4853-9511-262D7287A942}">
      <formula1>$W$134:$W$135</formula1>
    </dataValidation>
    <dataValidation type="list" allowBlank="1" showInputMessage="1" showErrorMessage="1" sqref="AD548 AD502:AD516 AD466:AD499" xr:uid="{978E3181-3CCB-4364-A00F-F570192DE891}">
      <formula1>$X$136:$X$137</formula1>
    </dataValidation>
    <dataValidation type="list" allowBlank="1" showInputMessage="1" showErrorMessage="1" sqref="AP466 AP469 AP472 AP475" xr:uid="{D0580FE6-40EA-4028-AA9F-E21BF0D18814}">
      <formula1>$P$137:$P$140</formula1>
    </dataValidation>
    <dataValidation type="list" allowBlank="1" showInputMessage="1" showErrorMessage="1" sqref="AC548 AC502:AC516 AC466:AC499" xr:uid="{8F9AF90C-98ED-4AC8-B6B3-404F7E9F9CCE}">
      <formula1>$X$132:$X$133</formula1>
    </dataValidation>
    <dataValidation type="list" allowBlank="1" showInputMessage="1" showErrorMessage="1" sqref="C485" xr:uid="{CD95B6CC-622D-4F8C-BFE0-A002B5CCFABD}">
      <formula1>$F$1527:$F$1564</formula1>
    </dataValidation>
    <dataValidation type="list" allowBlank="1" showInputMessage="1" showErrorMessage="1" sqref="C487" xr:uid="{48F24763-7E71-41E7-8217-0285740F2F3C}">
      <formula1>$F$1525:$F$1562</formula1>
    </dataValidation>
    <dataValidation type="list" allowBlank="1" showInputMessage="1" showErrorMessage="1" sqref="C489:C493" xr:uid="{16CC0307-44A9-4ACF-AD5D-976AEAA0FEF8}">
      <formula1>$F$1524:$F$1561</formula1>
    </dataValidation>
    <dataValidation type="list" allowBlank="1" showInputMessage="1" showErrorMessage="1" sqref="C494" xr:uid="{7D33C52C-DF14-4752-853D-288F78E5D3B7}">
      <formula1>$F$1518:$F$1555</formula1>
    </dataValidation>
    <dataValidation type="list" allowBlank="1" showInputMessage="1" showErrorMessage="1" sqref="C508:C510" xr:uid="{EF3B3F34-2FEA-488C-BA30-E9C0B4A31261}">
      <formula1>$F$1519:$F$1556</formula1>
    </dataValidation>
    <dataValidation type="list" allowBlank="1" showInputMessage="1" showErrorMessage="1" sqref="C511:C516" xr:uid="{CDB425F1-0E67-4223-94E2-B35AB8A2589A}">
      <formula1>$F$1517:$F$1554</formula1>
    </dataValidation>
    <dataValidation type="list" allowBlank="1" showInputMessage="1" showErrorMessage="1" sqref="C543" xr:uid="{3228E717-7AC5-4CA6-BA4D-64DD3D7153F6}">
      <formula1>$F$1497:$F$1534</formula1>
    </dataValidation>
    <dataValidation type="list" allowBlank="1" showInputMessage="1" showErrorMessage="1" sqref="C545 C547" xr:uid="{7C92FCB3-4A8C-4B38-B607-26428FD55EA2}">
      <formula1>$F$1494:$F$1531</formula1>
    </dataValidation>
    <dataValidation type="list" allowBlank="1" showInputMessage="1" showErrorMessage="1" sqref="C411:C413 C415" xr:uid="{8AAC477B-9A96-4654-9E96-A8D7BE758232}">
      <formula1>$E$1559:$E$1596</formula1>
    </dataValidation>
    <dataValidation type="list" allowBlank="1" showInputMessage="1" showErrorMessage="1" sqref="S167 S169:S171" xr:uid="{44177073-6551-45A0-958F-82DB58556203}">
      <formula1>$L$26:$L$35</formula1>
    </dataValidation>
    <dataValidation type="list" allowBlank="1" showInputMessage="1" showErrorMessage="1" sqref="F167 F169:F171" xr:uid="{8912C4FB-6837-42EA-A982-CB768B181BC3}">
      <formula1>$N$14:$N$22</formula1>
    </dataValidation>
    <dataValidation type="list" allowBlank="1" showInputMessage="1" showErrorMessage="1" sqref="N167 N169:N171" xr:uid="{8B03789F-84D5-491A-A864-E6A0D604F0E7}">
      <formula1>$M$14:$M$21</formula1>
    </dataValidation>
    <dataValidation type="list" allowBlank="1" showInputMessage="1" showErrorMessage="1" sqref="C167 C169:C171" xr:uid="{E41E6087-9502-4577-BBD0-8A72495EC7BE}">
      <formula1>$E$21:$E$58</formula1>
    </dataValidation>
    <dataValidation type="list" allowBlank="1" showInputMessage="1" showErrorMessage="1" sqref="Q167 Q169:Q171" xr:uid="{D264DF9E-36CC-4508-843E-38B707B7BD6F}">
      <formula1>$X$26:$X$33</formula1>
    </dataValidation>
    <dataValidation type="list" allowBlank="1" showInputMessage="1" showErrorMessage="1" sqref="AC167:AC171" xr:uid="{0B77E49B-7E74-46B4-A094-5BE29BB690E0}">
      <formula1>$W$26:$W$27</formula1>
    </dataValidation>
    <dataValidation type="list" allowBlank="1" showInputMessage="1" showErrorMessage="1" sqref="AD167:AD171" xr:uid="{62467761-E62D-4733-8E21-CACFF68F6582}">
      <formula1>$W$30:$W$31</formula1>
    </dataValidation>
    <dataValidation type="list" allowBlank="1" showInputMessage="1" showErrorMessage="1" sqref="AB167:AB171" xr:uid="{52C2F247-F689-4D6B-AB4D-B8BDE54B50C7}">
      <formula1>$V$28:$V$29</formula1>
    </dataValidation>
    <dataValidation type="list" allowBlank="1" showInputMessage="1" showErrorMessage="1" sqref="AA167:AA171 AB172:AB174 AB177:AB182" xr:uid="{D44D0966-C8A7-4579-AA0F-9AB8F77CEA2C}">
      <formula1>$V$26:$V$27</formula1>
    </dataValidation>
    <dataValidation type="list" allowBlank="1" showInputMessage="1" showErrorMessage="1" sqref="Z167:Z171" xr:uid="{03EAC468-36B4-4AA1-96E5-52A2073EDFD2}">
      <formula1>$T$26:$T$28</formula1>
    </dataValidation>
    <dataValidation type="list" allowBlank="1" showInputMessage="1" showErrorMessage="1" sqref="AP167" xr:uid="{7FE155CA-8184-42D7-A7AF-A2F6A133638B}">
      <formula1>$O$31:$O$34</formula1>
    </dataValidation>
    <dataValidation type="list" allowBlank="1" showInputMessage="1" showErrorMessage="1" sqref="W167 AO167 W169 AO169" xr:uid="{A0B660EF-4925-4E35-B1EE-F580EA9F6487}">
      <formula1>$R$26:$R$29</formula1>
    </dataValidation>
    <dataValidation type="list" allowBlank="1" showInputMessage="1" showErrorMessage="1" sqref="U167 U169" xr:uid="{5EF7C935-B09F-45BB-AAD5-FAD83E74A220}">
      <formula1>$O$26:$O$30</formula1>
    </dataValidation>
    <dataValidation type="list" allowBlank="1" showInputMessage="1" showErrorMessage="1" sqref="P167 P169" xr:uid="{6DD65556-9DBE-407D-B96D-D141FE979609}">
      <formula1>$L$21:$L$25</formula1>
    </dataValidation>
    <dataValidation type="list" allowBlank="1" showInputMessage="1" showErrorMessage="1" sqref="S172:S174 S177:S182" xr:uid="{7C48F311-10CB-4162-92CE-021A56B6307C}">
      <formula1>$L$24:$L$33</formula1>
    </dataValidation>
    <dataValidation type="list" allowBlank="1" showInputMessage="1" showErrorMessage="1" sqref="F172:F174 F177:F182" xr:uid="{5FD32D81-5671-4EBC-8E72-BC1F052EB1B3}">
      <formula1>$N$12:$N$20</formula1>
    </dataValidation>
    <dataValidation type="list" allowBlank="1" showInputMessage="1" showErrorMessage="1" sqref="N172:N174 N177:N182" xr:uid="{D8AE5618-12F7-4A78-A580-D1F9AA144251}">
      <formula1>$M$12:$M$19</formula1>
    </dataValidation>
    <dataValidation type="list" allowBlank="1" showInputMessage="1" showErrorMessage="1" sqref="C172:C174 C177:C182" xr:uid="{3A1B650E-5795-402E-88FD-9935627567B5}">
      <formula1>$E$19:$E$56</formula1>
    </dataValidation>
    <dataValidation type="list" allowBlank="1" showInputMessage="1" showErrorMessage="1" sqref="Q172:Q174 Q177:Q182" xr:uid="{A4F48FA9-6DD1-4E5C-95EA-E78B82148DC7}">
      <formula1>$X$24:$X$31</formula1>
    </dataValidation>
    <dataValidation type="list" allowBlank="1" showInputMessage="1" showErrorMessage="1" sqref="AD172:AD174 AD177:AD182" xr:uid="{4B0F07C8-5833-4294-BE3D-9F862A991262}">
      <formula1>$W$28:$W$29</formula1>
    </dataValidation>
    <dataValidation type="list" allowBlank="1" showInputMessage="1" showErrorMessage="1" sqref="AA172:AA174 AA177:AA182" xr:uid="{4CCC8A41-630D-4EB9-86B6-519ED6E932FB}">
      <formula1>$V$24:$V$25</formula1>
    </dataValidation>
    <dataValidation type="list" allowBlank="1" showInputMessage="1" showErrorMessage="1" sqref="Z172:Z174 Z177:Z182" xr:uid="{37D7CDF8-2785-40DC-9596-4F415581E4D6}">
      <formula1>$T$24:$T$26</formula1>
    </dataValidation>
    <dataValidation type="list" allowBlank="1" showInputMessage="1" showErrorMessage="1" sqref="AP172 AP177 AP180 AP169" xr:uid="{C4068C8F-E339-4F41-8D8B-8C147B7A8F1F}">
      <formula1>$O$29:$O$32</formula1>
    </dataValidation>
    <dataValidation type="list" allowBlank="1" showInputMessage="1" showErrorMessage="1" sqref="W172 AO172 AO177 W177 AO180 W180" xr:uid="{1C78B0CE-5402-4F16-9335-EBBFE31FDA23}">
      <formula1>$R$24:$R$27</formula1>
    </dataValidation>
    <dataValidation type="list" allowBlank="1" showInputMessage="1" showErrorMessage="1" sqref="U172 U177 U180" xr:uid="{5ABF996B-C1D0-4978-A9F1-C61BCB7D4952}">
      <formula1>$O$24:$O$28</formula1>
    </dataValidation>
    <dataValidation type="list" allowBlank="1" showInputMessage="1" showErrorMessage="1" sqref="P172 P177 P180" xr:uid="{D897898A-10EB-4F35-8128-870C42CC725D}">
      <formula1>$L$19:$L$23</formula1>
    </dataValidation>
    <dataValidation type="list" allowBlank="1" showInputMessage="1" showErrorMessage="1" sqref="S175:S176 S557" xr:uid="{7FD2EEE1-3753-4928-9CE8-9F4115EAE342}">
      <formula1>$L$23:$L$32</formula1>
    </dataValidation>
    <dataValidation type="list" allowBlank="1" showInputMessage="1" showErrorMessage="1" sqref="F175:F176 F557" xr:uid="{5AF69E17-3E51-414E-AC20-5127EDAF6342}">
      <formula1>$N$11:$N$19</formula1>
    </dataValidation>
    <dataValidation type="list" allowBlank="1" showInputMessage="1" showErrorMessage="1" sqref="N175:N176 N557" xr:uid="{BA6ED84F-643F-49BC-9153-22C644B6BEC4}">
      <formula1>$M$11:$M$18</formula1>
    </dataValidation>
    <dataValidation type="list" allowBlank="1" showInputMessage="1" showErrorMessage="1" sqref="C175:C176" xr:uid="{0986007E-D8B0-4D61-BC7A-551CFA437B7B}">
      <formula1>$E$18:$E$55</formula1>
    </dataValidation>
    <dataValidation type="list" allowBlank="1" showInputMessage="1" showErrorMessage="1" sqref="Q175:Q176 Q557" xr:uid="{85551CA9-E399-4479-9944-D76AA80D9891}">
      <formula1>$X$23:$X$30</formula1>
    </dataValidation>
    <dataValidation type="list" allowBlank="1" showInputMessage="1" showErrorMessage="1" sqref="AD175:AD176 AD557" xr:uid="{6BF1C595-50C8-4B65-89F7-5590FC4D46FB}">
      <formula1>$W$27:$W$28</formula1>
    </dataValidation>
    <dataValidation type="list" allowBlank="1" showInputMessage="1" showErrorMessage="1" sqref="AB175:AB176 AB557" xr:uid="{906C813C-D040-4E54-B06F-E07017A62318}">
      <formula1>$V$25:$V$26</formula1>
    </dataValidation>
    <dataValidation type="list" allowBlank="1" showInputMessage="1" showErrorMessage="1" sqref="AA175:AA176 AA557" xr:uid="{70FE9A9D-D2DD-4536-A1E7-58A0274FF185}">
      <formula1>$V$23:$V$24</formula1>
    </dataValidation>
    <dataValidation type="list" allowBlank="1" showInputMessage="1" showErrorMessage="1" sqref="Z175:Z176 Z557" xr:uid="{DEB9F88B-2AE4-4016-A069-4BF2F6A067FC}">
      <formula1>$T$23:$T$25</formula1>
    </dataValidation>
    <dataValidation type="list" allowBlank="1" showInputMessage="1" showErrorMessage="1" sqref="AP175 AP557" xr:uid="{ADCDCBE6-C89B-49D8-A594-241E2C3E415F}">
      <formula1>$O$28:$O$31</formula1>
    </dataValidation>
    <dataValidation type="list" allowBlank="1" showInputMessage="1" showErrorMessage="1" sqref="W175 AO175 W557 AO557" xr:uid="{E9C8B950-60AC-453C-BBCA-8D9D268A704D}">
      <formula1>$R$23:$R$26</formula1>
    </dataValidation>
    <dataValidation type="list" allowBlank="1" showInputMessage="1" showErrorMessage="1" sqref="U175 U557" xr:uid="{CD44AB41-1DA5-44EA-ADC4-36A01333D6D7}">
      <formula1>$O$23:$O$27</formula1>
    </dataValidation>
    <dataValidation type="list" allowBlank="1" showInputMessage="1" showErrorMessage="1" sqref="P175 P557" xr:uid="{43CB2497-5CEF-465D-B9B3-A1C532FED5E5}">
      <formula1>$L$18:$L$22</formula1>
    </dataValidation>
    <dataValidation type="list" allowBlank="1" showInputMessage="1" showErrorMessage="1" sqref="Q142:Q166" xr:uid="{D5C5BFE2-1950-4792-A04B-5F89A7967DA8}">
      <formula1>$Y$163:$Y$186</formula1>
    </dataValidation>
    <dataValidation type="list" allowBlank="1" showInputMessage="1" showErrorMessage="1" sqref="U142 U161 U164 U155:U158 U152 U149 U145:U146" xr:uid="{C046022E-4B3D-46EE-AD55-487B50B82D1F}">
      <formula1>$P$163:$P$183</formula1>
    </dataValidation>
    <dataValidation type="list" allowBlank="1" showInputMessage="1" showErrorMessage="1" sqref="S142:S166" xr:uid="{35958162-E95F-4E3F-98B3-DE2FCBE640D5}">
      <formula1>$M$163:$M$188</formula1>
    </dataValidation>
    <dataValidation type="list" allowBlank="1" showInputMessage="1" showErrorMessage="1" sqref="C142:C166" xr:uid="{EC37BCE5-C63F-4C7A-8B29-C800CBD7FC9A}">
      <formula1>$F$158:$F$219</formula1>
    </dataValidation>
    <dataValidation type="list" allowBlank="1" showInputMessage="1" showErrorMessage="1" sqref="C220" xr:uid="{52A168A9-07F7-4902-B59F-8DECF11BE453}">
      <formula1>$E$1569:$E$1606</formula1>
    </dataValidation>
    <dataValidation type="list" allowBlank="1" showInputMessage="1" showErrorMessage="1" sqref="C108:C119" xr:uid="{136056F4-F08E-4FCA-89D1-1C05ABF0B26D}">
      <formula1>$C$89:$C$143</formula1>
    </dataValidation>
    <dataValidation type="list" allowBlank="1" showInputMessage="1" showErrorMessage="1" sqref="D108:D119" xr:uid="{EFBF2B8D-E3B5-4A6C-BDF9-087C1304106C}">
      <formula1>$D$89:$D$143</formula1>
    </dataValidation>
  </dataValidations>
  <hyperlinks>
    <hyperlink ref="M7" location="Hoja5!A1" display="Redacción del riesgo " xr:uid="{00000000-0004-0000-0000-000000000000}"/>
    <hyperlink ref="W7" location="Hoja4!A1" display="Nivel de Severidad Riesgo Inherente" xr:uid="{00000000-0004-0000-0000-000001000000}"/>
    <hyperlink ref="AE7" location="Hoja6!A1" display="Probabilidad Residual " xr:uid="{00000000-0004-0000-0000-000002000000}"/>
    <hyperlink ref="AJ7" location="Hoja6!A1" display="Impacto Resdual" xr:uid="{00000000-0004-0000-0000-000003000000}"/>
    <hyperlink ref="AO7" location="Hoja4!A1" display="Nivel de Severidad Riesgo Residual" xr:uid="{00000000-0004-0000-0000-000004000000}"/>
    <hyperlink ref="Q7" location="'Hoja 7'!A1" display="'Hoja 7'!A1" xr:uid="{00000000-0004-0000-0000-000005000000}"/>
    <hyperlink ref="S7" location="Hoja2!A1" display="Probabilidad Inherente " xr:uid="{00000000-0004-0000-0000-000006000000}"/>
    <hyperlink ref="U7" location="Hoja3!A1" display="Impacto Inherente" xr:uid="{00000000-0004-0000-0000-000007000000}"/>
    <hyperlink ref="Z7" location="Hoja8!A1" display="Tipo de Control" xr:uid="{3BD0F506-2896-4F5E-A25A-A57213FDFE23}"/>
  </hyperlinks>
  <pageMargins left="0" right="0" top="0" bottom="0" header="0.31496062992125984" footer="0.31496062992125984"/>
  <pageSetup paperSize="9" scale="75" orientation="landscape" r:id="rId1"/>
  <ignoredErrors>
    <ignoredError sqref="AI10" formula="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F11AC-166C-4DD8-A922-210296FB7DCE}">
  <dimension ref="A1:C14"/>
  <sheetViews>
    <sheetView workbookViewId="0">
      <selection activeCell="C22" sqref="C22"/>
    </sheetView>
  </sheetViews>
  <sheetFormatPr baseColWidth="10" defaultColWidth="11.453125" defaultRowHeight="14.5" x14ac:dyDescent="0.35"/>
  <cols>
    <col min="2" max="2" width="17.453125" bestFit="1" customWidth="1"/>
    <col min="3" max="3" width="122.453125" bestFit="1" customWidth="1"/>
  </cols>
  <sheetData>
    <row r="1" spans="1:3" x14ac:dyDescent="0.35">
      <c r="A1" s="440" t="s">
        <v>2093</v>
      </c>
      <c r="B1" s="440" t="s">
        <v>2094</v>
      </c>
      <c r="C1" s="440" t="s">
        <v>2095</v>
      </c>
    </row>
    <row r="2" spans="1:3" ht="15" thickBot="1" x14ac:dyDescent="0.4">
      <c r="A2" s="441"/>
      <c r="B2" s="441"/>
      <c r="C2" s="441"/>
    </row>
    <row r="3" spans="1:3" x14ac:dyDescent="0.35">
      <c r="A3" s="47" t="s">
        <v>2096</v>
      </c>
      <c r="B3" s="49">
        <v>41578</v>
      </c>
      <c r="C3" s="45" t="s">
        <v>2097</v>
      </c>
    </row>
    <row r="4" spans="1:3" x14ac:dyDescent="0.35">
      <c r="A4" s="48" t="s">
        <v>2098</v>
      </c>
      <c r="B4" s="50">
        <v>42100</v>
      </c>
      <c r="C4" s="46" t="s">
        <v>2099</v>
      </c>
    </row>
    <row r="5" spans="1:3" x14ac:dyDescent="0.35">
      <c r="A5" s="48" t="s">
        <v>2100</v>
      </c>
      <c r="B5" s="50">
        <v>42271</v>
      </c>
      <c r="C5" s="46" t="s">
        <v>2099</v>
      </c>
    </row>
    <row r="6" spans="1:3" x14ac:dyDescent="0.35">
      <c r="A6" s="48" t="s">
        <v>2101</v>
      </c>
      <c r="B6" s="50">
        <v>42486</v>
      </c>
      <c r="C6" s="46" t="s">
        <v>2099</v>
      </c>
    </row>
    <row r="7" spans="1:3" x14ac:dyDescent="0.35">
      <c r="A7" s="48" t="s">
        <v>2102</v>
      </c>
      <c r="B7" s="50">
        <v>42800</v>
      </c>
      <c r="C7" s="46" t="s">
        <v>2103</v>
      </c>
    </row>
    <row r="8" spans="1:3" x14ac:dyDescent="0.35">
      <c r="A8" s="48" t="s">
        <v>2104</v>
      </c>
      <c r="B8" s="50">
        <v>43165</v>
      </c>
      <c r="C8" s="46" t="s">
        <v>2105</v>
      </c>
    </row>
    <row r="9" spans="1:3" x14ac:dyDescent="0.35">
      <c r="A9" s="48" t="s">
        <v>2106</v>
      </c>
      <c r="B9" s="50">
        <v>43615</v>
      </c>
      <c r="C9" s="46" t="s">
        <v>2107</v>
      </c>
    </row>
    <row r="10" spans="1:3" ht="27.75" customHeight="1" x14ac:dyDescent="0.35">
      <c r="A10" s="48" t="s">
        <v>2108</v>
      </c>
      <c r="B10" s="50">
        <v>44455</v>
      </c>
      <c r="C10" s="52" t="s">
        <v>2109</v>
      </c>
    </row>
    <row r="11" spans="1:3" ht="22.5" customHeight="1" x14ac:dyDescent="0.35">
      <c r="A11" s="51" t="s">
        <v>2110</v>
      </c>
      <c r="B11" s="50">
        <v>44523</v>
      </c>
      <c r="C11" s="53" t="s">
        <v>2111</v>
      </c>
    </row>
    <row r="12" spans="1:3" ht="24.5" thickBot="1" x14ac:dyDescent="0.4">
      <c r="A12" s="55" t="s">
        <v>2112</v>
      </c>
      <c r="B12" s="56" t="s">
        <v>2113</v>
      </c>
      <c r="C12" s="54" t="s">
        <v>2114</v>
      </c>
    </row>
    <row r="13" spans="1:3" x14ac:dyDescent="0.35">
      <c r="A13" s="43"/>
      <c r="B13" s="43"/>
      <c r="C13" s="43"/>
    </row>
    <row r="14" spans="1:3" x14ac:dyDescent="0.35">
      <c r="A14" s="44" t="s">
        <v>2115</v>
      </c>
      <c r="B14" s="43"/>
      <c r="C14" s="43"/>
    </row>
  </sheetData>
  <mergeCells count="3">
    <mergeCell ref="A1:A2"/>
    <mergeCell ref="B1:B2"/>
    <mergeCell ref="C1:C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0"/>
  <sheetViews>
    <sheetView workbookViewId="0">
      <selection activeCell="B11" sqref="B11:B20"/>
    </sheetView>
  </sheetViews>
  <sheetFormatPr baseColWidth="10" defaultColWidth="11.453125" defaultRowHeight="14.5" x14ac:dyDescent="0.35"/>
  <cols>
    <col min="1" max="1" width="18.54296875" style="1" customWidth="1"/>
    <col min="2" max="2" width="17.81640625" style="1" customWidth="1"/>
    <col min="3" max="3" width="35.81640625" style="1" customWidth="1"/>
    <col min="4" max="4" width="26.54296875" style="1" customWidth="1"/>
    <col min="5" max="16384" width="11.453125" style="1"/>
  </cols>
  <sheetData>
    <row r="1" spans="1:4" ht="18.75" customHeight="1" x14ac:dyDescent="0.35">
      <c r="A1" s="450" t="s">
        <v>2116</v>
      </c>
      <c r="B1" s="450"/>
      <c r="C1" s="450"/>
    </row>
    <row r="2" spans="1:4" ht="18.5" x14ac:dyDescent="0.35">
      <c r="A2" s="14" t="s">
        <v>2117</v>
      </c>
      <c r="B2" s="9" t="s">
        <v>185</v>
      </c>
      <c r="C2" s="14" t="s">
        <v>2118</v>
      </c>
    </row>
    <row r="3" spans="1:4" ht="35" x14ac:dyDescent="0.35">
      <c r="A3" s="10">
        <v>1</v>
      </c>
      <c r="B3" s="11" t="s">
        <v>376</v>
      </c>
      <c r="C3" s="12" t="s">
        <v>2119</v>
      </c>
    </row>
    <row r="4" spans="1:4" ht="35" x14ac:dyDescent="0.35">
      <c r="A4" s="10">
        <v>0.8</v>
      </c>
      <c r="B4" s="13" t="s">
        <v>398</v>
      </c>
      <c r="C4" s="12" t="s">
        <v>2120</v>
      </c>
    </row>
    <row r="5" spans="1:4" ht="35" x14ac:dyDescent="0.35">
      <c r="A5" s="18">
        <v>0.6</v>
      </c>
      <c r="B5" s="19" t="s">
        <v>68</v>
      </c>
      <c r="C5" s="20" t="s">
        <v>1980</v>
      </c>
    </row>
    <row r="6" spans="1:4" ht="35" x14ac:dyDescent="0.35">
      <c r="A6" s="10">
        <v>0.4</v>
      </c>
      <c r="B6" s="21" t="s">
        <v>113</v>
      </c>
      <c r="C6" s="20" t="s">
        <v>1985</v>
      </c>
    </row>
    <row r="7" spans="1:4" ht="35" x14ac:dyDescent="0.35">
      <c r="A7" s="10">
        <v>0.2</v>
      </c>
      <c r="B7" s="22" t="s">
        <v>2121</v>
      </c>
      <c r="C7" s="20" t="s">
        <v>2122</v>
      </c>
    </row>
    <row r="9" spans="1:4" x14ac:dyDescent="0.35">
      <c r="A9" s="451" t="s">
        <v>2123</v>
      </c>
      <c r="B9" s="451"/>
      <c r="C9" s="451"/>
      <c r="D9" s="451"/>
    </row>
    <row r="10" spans="1:4" x14ac:dyDescent="0.35">
      <c r="A10" s="57" t="s">
        <v>2117</v>
      </c>
      <c r="B10" s="57" t="s">
        <v>185</v>
      </c>
      <c r="C10" s="57" t="s">
        <v>2118</v>
      </c>
      <c r="D10" s="57" t="s">
        <v>32</v>
      </c>
    </row>
    <row r="11" spans="1:4" x14ac:dyDescent="0.35">
      <c r="A11" s="444">
        <v>1</v>
      </c>
      <c r="B11" s="452" t="s">
        <v>605</v>
      </c>
      <c r="C11" s="446" t="s">
        <v>2124</v>
      </c>
      <c r="D11" s="442" t="s">
        <v>2125</v>
      </c>
    </row>
    <row r="12" spans="1:4" x14ac:dyDescent="0.35">
      <c r="A12" s="444"/>
      <c r="B12" s="452"/>
      <c r="C12" s="446"/>
      <c r="D12" s="443"/>
    </row>
    <row r="13" spans="1:4" x14ac:dyDescent="0.35">
      <c r="A13" s="444">
        <v>0.8</v>
      </c>
      <c r="B13" s="448" t="s">
        <v>806</v>
      </c>
      <c r="C13" s="446" t="s">
        <v>2126</v>
      </c>
      <c r="D13" s="442" t="s">
        <v>2127</v>
      </c>
    </row>
    <row r="14" spans="1:4" x14ac:dyDescent="0.35">
      <c r="A14" s="444"/>
      <c r="B14" s="448"/>
      <c r="C14" s="446"/>
      <c r="D14" s="443"/>
    </row>
    <row r="15" spans="1:4" x14ac:dyDescent="0.35">
      <c r="A15" s="444">
        <v>0.6</v>
      </c>
      <c r="B15" s="449" t="s">
        <v>92</v>
      </c>
      <c r="C15" s="446" t="s">
        <v>2128</v>
      </c>
      <c r="D15" s="442" t="s">
        <v>2129</v>
      </c>
    </row>
    <row r="16" spans="1:4" x14ac:dyDescent="0.35">
      <c r="A16" s="444"/>
      <c r="B16" s="449"/>
      <c r="C16" s="446"/>
      <c r="D16" s="443"/>
    </row>
    <row r="17" spans="1:4" x14ac:dyDescent="0.35">
      <c r="A17" s="444">
        <v>0.4</v>
      </c>
      <c r="B17" s="445" t="s">
        <v>133</v>
      </c>
      <c r="C17" s="446" t="s">
        <v>2128</v>
      </c>
      <c r="D17" s="442" t="s">
        <v>2130</v>
      </c>
    </row>
    <row r="18" spans="1:4" x14ac:dyDescent="0.35">
      <c r="A18" s="444"/>
      <c r="B18" s="445"/>
      <c r="C18" s="446"/>
      <c r="D18" s="443"/>
    </row>
    <row r="19" spans="1:4" x14ac:dyDescent="0.35">
      <c r="A19" s="444">
        <v>0.2</v>
      </c>
      <c r="B19" s="447" t="s">
        <v>212</v>
      </c>
      <c r="C19" s="446" t="s">
        <v>2131</v>
      </c>
      <c r="D19" s="442" t="s">
        <v>2132</v>
      </c>
    </row>
    <row r="20" spans="1:4" ht="18.75" customHeight="1" x14ac:dyDescent="0.35">
      <c r="A20" s="444"/>
      <c r="B20" s="447"/>
      <c r="C20" s="446"/>
      <c r="D20" s="443"/>
    </row>
  </sheetData>
  <mergeCells count="22">
    <mergeCell ref="A1:C1"/>
    <mergeCell ref="A9:D9"/>
    <mergeCell ref="A11:A12"/>
    <mergeCell ref="B11:B12"/>
    <mergeCell ref="C11:C12"/>
    <mergeCell ref="D11:D12"/>
    <mergeCell ref="D13:D14"/>
    <mergeCell ref="D15:D16"/>
    <mergeCell ref="D17:D18"/>
    <mergeCell ref="D19:D20"/>
    <mergeCell ref="A17:A18"/>
    <mergeCell ref="B17:B18"/>
    <mergeCell ref="C17:C18"/>
    <mergeCell ref="A19:A20"/>
    <mergeCell ref="B19:B20"/>
    <mergeCell ref="C19:C20"/>
    <mergeCell ref="A13:A14"/>
    <mergeCell ref="B13:B14"/>
    <mergeCell ref="C13:C14"/>
    <mergeCell ref="A15:A16"/>
    <mergeCell ref="B15:B16"/>
    <mergeCell ref="C15:C1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40"/>
  <sheetViews>
    <sheetView workbookViewId="0">
      <selection activeCell="G5" sqref="G5"/>
    </sheetView>
  </sheetViews>
  <sheetFormatPr baseColWidth="10" defaultColWidth="11.453125" defaultRowHeight="14.5" x14ac:dyDescent="0.35"/>
  <cols>
    <col min="1" max="1" width="12.54296875" style="1" customWidth="1"/>
    <col min="2" max="2" width="19.7265625" style="1" customWidth="1"/>
    <col min="3" max="3" width="41.7265625" style="1" customWidth="1"/>
    <col min="4" max="4" width="44" style="1" customWidth="1"/>
    <col min="5" max="6" width="11.453125" style="1"/>
    <col min="7" max="7" width="32.54296875" style="1" customWidth="1"/>
    <col min="8" max="8" width="8.7265625" style="1" customWidth="1"/>
    <col min="9" max="9" width="9.453125" style="1" customWidth="1"/>
    <col min="10" max="11" width="11.453125" style="1"/>
    <col min="12" max="12" width="34" style="1" customWidth="1"/>
    <col min="13" max="14" width="7.1796875" style="1" customWidth="1"/>
    <col min="15" max="16384" width="11.453125" style="1"/>
  </cols>
  <sheetData>
    <row r="1" spans="1:14" ht="18.5" x14ac:dyDescent="0.35">
      <c r="A1" s="450" t="s">
        <v>2133</v>
      </c>
      <c r="B1" s="450"/>
      <c r="C1" s="450"/>
      <c r="D1" s="450"/>
    </row>
    <row r="2" spans="1:14" ht="37" x14ac:dyDescent="0.35">
      <c r="A2" s="14" t="s">
        <v>2117</v>
      </c>
      <c r="B2" s="14" t="s">
        <v>44</v>
      </c>
      <c r="C2" s="14" t="s">
        <v>2134</v>
      </c>
      <c r="D2" s="14" t="s">
        <v>2135</v>
      </c>
    </row>
    <row r="3" spans="1:14" ht="52.5" x14ac:dyDescent="0.35">
      <c r="A3" s="23">
        <v>1</v>
      </c>
      <c r="B3" s="24" t="s">
        <v>134</v>
      </c>
      <c r="C3" s="20" t="s">
        <v>2136</v>
      </c>
      <c r="D3" s="20" t="s">
        <v>2137</v>
      </c>
    </row>
    <row r="4" spans="1:14" ht="52.5" x14ac:dyDescent="0.35">
      <c r="A4" s="23">
        <v>0.8</v>
      </c>
      <c r="B4" s="25" t="s">
        <v>69</v>
      </c>
      <c r="C4" s="20" t="s">
        <v>2138</v>
      </c>
      <c r="D4" s="20" t="s">
        <v>2139</v>
      </c>
    </row>
    <row r="5" spans="1:14" ht="52.5" x14ac:dyDescent="0.35">
      <c r="A5" s="23">
        <v>0.6</v>
      </c>
      <c r="B5" s="26" t="s">
        <v>77</v>
      </c>
      <c r="C5" s="20" t="s">
        <v>2140</v>
      </c>
      <c r="D5" s="20" t="s">
        <v>2141</v>
      </c>
    </row>
    <row r="6" spans="1:14" ht="54.75" customHeight="1" x14ac:dyDescent="0.35">
      <c r="A6" s="23">
        <v>0.4</v>
      </c>
      <c r="B6" s="21" t="s">
        <v>114</v>
      </c>
      <c r="C6" s="20" t="s">
        <v>2142</v>
      </c>
      <c r="D6" s="20" t="s">
        <v>2143</v>
      </c>
    </row>
    <row r="7" spans="1:14" ht="44.25" customHeight="1" x14ac:dyDescent="0.35">
      <c r="A7" s="23">
        <v>0.2</v>
      </c>
      <c r="B7" s="22" t="s">
        <v>246</v>
      </c>
      <c r="C7" s="20" t="s">
        <v>2144</v>
      </c>
      <c r="D7" s="20" t="s">
        <v>2145</v>
      </c>
    </row>
    <row r="10" spans="1:14" x14ac:dyDescent="0.35">
      <c r="A10" s="455"/>
      <c r="B10" s="456"/>
      <c r="C10" s="456"/>
      <c r="D10" s="457"/>
      <c r="F10" s="455"/>
      <c r="G10" s="456"/>
      <c r="H10" s="456"/>
      <c r="I10" s="457"/>
      <c r="K10" s="455"/>
      <c r="L10" s="456"/>
      <c r="M10" s="456"/>
      <c r="N10" s="457"/>
    </row>
    <row r="11" spans="1:14" x14ac:dyDescent="0.35">
      <c r="A11" s="453" t="s">
        <v>2146</v>
      </c>
      <c r="B11" s="453" t="s">
        <v>2147</v>
      </c>
      <c r="C11" s="453" t="s">
        <v>2148</v>
      </c>
      <c r="D11" s="453"/>
      <c r="F11" s="453" t="s">
        <v>2146</v>
      </c>
      <c r="G11" s="453" t="s">
        <v>2147</v>
      </c>
      <c r="H11" s="453" t="s">
        <v>2148</v>
      </c>
      <c r="I11" s="453"/>
      <c r="K11" s="453" t="s">
        <v>2146</v>
      </c>
      <c r="L11" s="453" t="s">
        <v>2147</v>
      </c>
      <c r="M11" s="453" t="s">
        <v>2148</v>
      </c>
      <c r="N11" s="453"/>
    </row>
    <row r="12" spans="1:14" ht="31.5" customHeight="1" x14ac:dyDescent="0.35">
      <c r="A12" s="454"/>
      <c r="B12" s="454"/>
      <c r="C12" s="28" t="s">
        <v>2149</v>
      </c>
      <c r="D12" s="28" t="s">
        <v>2150</v>
      </c>
      <c r="F12" s="454"/>
      <c r="G12" s="454"/>
      <c r="H12" s="28" t="s">
        <v>2149</v>
      </c>
      <c r="I12" s="28" t="s">
        <v>2150</v>
      </c>
      <c r="K12" s="454"/>
      <c r="L12" s="454"/>
      <c r="M12" s="28" t="s">
        <v>2149</v>
      </c>
      <c r="N12" s="28" t="s">
        <v>2150</v>
      </c>
    </row>
    <row r="13" spans="1:14" ht="39" x14ac:dyDescent="0.35">
      <c r="A13" s="29">
        <v>1</v>
      </c>
      <c r="B13" s="40" t="s">
        <v>2151</v>
      </c>
      <c r="C13" s="31"/>
      <c r="D13" s="31"/>
      <c r="F13" s="29">
        <v>1</v>
      </c>
      <c r="G13" s="30" t="s">
        <v>2151</v>
      </c>
      <c r="H13" s="31"/>
      <c r="I13" s="31"/>
      <c r="K13" s="29">
        <v>1</v>
      </c>
      <c r="L13" s="30" t="s">
        <v>2151</v>
      </c>
      <c r="M13" s="31"/>
      <c r="N13" s="31"/>
    </row>
    <row r="14" spans="1:14" ht="52" x14ac:dyDescent="0.35">
      <c r="A14" s="32">
        <v>2</v>
      </c>
      <c r="B14" s="41" t="s">
        <v>2152</v>
      </c>
      <c r="C14" s="34"/>
      <c r="D14" s="34"/>
      <c r="F14" s="32">
        <v>2</v>
      </c>
      <c r="G14" s="33" t="s">
        <v>2152</v>
      </c>
      <c r="H14" s="34"/>
      <c r="I14" s="34"/>
      <c r="K14" s="32">
        <v>2</v>
      </c>
      <c r="L14" s="33" t="s">
        <v>2152</v>
      </c>
      <c r="M14" s="34"/>
      <c r="N14" s="34"/>
    </row>
    <row r="15" spans="1:14" ht="39" x14ac:dyDescent="0.35">
      <c r="A15" s="29">
        <v>3</v>
      </c>
      <c r="B15" s="40" t="s">
        <v>2153</v>
      </c>
      <c r="C15" s="31"/>
      <c r="D15" s="31"/>
      <c r="F15" s="29">
        <v>3</v>
      </c>
      <c r="G15" s="30" t="s">
        <v>2153</v>
      </c>
      <c r="H15" s="31"/>
      <c r="I15" s="31"/>
      <c r="K15" s="29">
        <v>3</v>
      </c>
      <c r="L15" s="30" t="s">
        <v>2153</v>
      </c>
      <c r="M15" s="31"/>
      <c r="N15" s="31"/>
    </row>
    <row r="16" spans="1:14" ht="52" x14ac:dyDescent="0.35">
      <c r="A16" s="32">
        <v>4</v>
      </c>
      <c r="B16" s="41" t="s">
        <v>2154</v>
      </c>
      <c r="C16" s="34"/>
      <c r="D16" s="34"/>
      <c r="F16" s="32">
        <v>4</v>
      </c>
      <c r="G16" s="33" t="s">
        <v>2154</v>
      </c>
      <c r="H16" s="34"/>
      <c r="I16" s="34"/>
      <c r="K16" s="32">
        <v>4</v>
      </c>
      <c r="L16" s="33" t="s">
        <v>2154</v>
      </c>
      <c r="M16" s="34"/>
      <c r="N16" s="34"/>
    </row>
    <row r="17" spans="1:14" ht="52" x14ac:dyDescent="0.35">
      <c r="A17" s="29">
        <v>5</v>
      </c>
      <c r="B17" s="40" t="s">
        <v>2155</v>
      </c>
      <c r="C17" s="31"/>
      <c r="D17" s="31"/>
      <c r="F17" s="29">
        <v>5</v>
      </c>
      <c r="G17" s="30" t="s">
        <v>2155</v>
      </c>
      <c r="H17" s="31"/>
      <c r="I17" s="31"/>
      <c r="K17" s="29">
        <v>5</v>
      </c>
      <c r="L17" s="30" t="s">
        <v>2155</v>
      </c>
      <c r="M17" s="31"/>
      <c r="N17" s="31"/>
    </row>
    <row r="18" spans="1:14" ht="26" x14ac:dyDescent="0.35">
      <c r="A18" s="32">
        <v>6</v>
      </c>
      <c r="B18" s="39" t="s">
        <v>2156</v>
      </c>
      <c r="C18" s="34"/>
      <c r="D18" s="34"/>
      <c r="F18" s="32">
        <v>6</v>
      </c>
      <c r="G18" s="33" t="s">
        <v>2156</v>
      </c>
      <c r="H18" s="34"/>
      <c r="I18" s="34"/>
      <c r="K18" s="32">
        <v>6</v>
      </c>
      <c r="L18" s="33" t="s">
        <v>2156</v>
      </c>
      <c r="M18" s="34"/>
      <c r="N18" s="34"/>
    </row>
    <row r="19" spans="1:14" ht="39" x14ac:dyDescent="0.35">
      <c r="A19" s="29">
        <v>7</v>
      </c>
      <c r="B19" s="40" t="s">
        <v>2157</v>
      </c>
      <c r="C19" s="31"/>
      <c r="D19" s="31"/>
      <c r="F19" s="29">
        <v>7</v>
      </c>
      <c r="G19" s="30" t="s">
        <v>2157</v>
      </c>
      <c r="H19" s="31"/>
      <c r="I19" s="31"/>
      <c r="K19" s="29">
        <v>7</v>
      </c>
      <c r="L19" s="30" t="s">
        <v>2157</v>
      </c>
      <c r="M19" s="31"/>
      <c r="N19" s="31"/>
    </row>
    <row r="20" spans="1:14" ht="78" x14ac:dyDescent="0.35">
      <c r="A20" s="32">
        <v>8</v>
      </c>
      <c r="B20" s="39" t="s">
        <v>2158</v>
      </c>
      <c r="C20" s="34"/>
      <c r="D20" s="34"/>
      <c r="F20" s="32">
        <v>8</v>
      </c>
      <c r="G20" s="33" t="s">
        <v>2158</v>
      </c>
      <c r="H20" s="34"/>
      <c r="I20" s="34"/>
      <c r="K20" s="32">
        <v>8</v>
      </c>
      <c r="L20" s="33" t="s">
        <v>2158</v>
      </c>
      <c r="M20" s="34"/>
      <c r="N20" s="34"/>
    </row>
    <row r="21" spans="1:14" ht="39" x14ac:dyDescent="0.35">
      <c r="A21" s="29">
        <v>9</v>
      </c>
      <c r="B21" s="38" t="s">
        <v>2159</v>
      </c>
      <c r="C21" s="31"/>
      <c r="D21" s="31"/>
      <c r="F21" s="29">
        <v>9</v>
      </c>
      <c r="G21" s="30" t="s">
        <v>2159</v>
      </c>
      <c r="H21" s="31"/>
      <c r="I21" s="31"/>
      <c r="K21" s="29">
        <v>9</v>
      </c>
      <c r="L21" s="30" t="s">
        <v>2159</v>
      </c>
      <c r="M21" s="31"/>
      <c r="N21" s="31"/>
    </row>
    <row r="22" spans="1:14" ht="52" x14ac:dyDescent="0.35">
      <c r="A22" s="32">
        <v>10</v>
      </c>
      <c r="B22" s="39" t="s">
        <v>2160</v>
      </c>
      <c r="C22" s="34"/>
      <c r="D22" s="34"/>
      <c r="F22" s="32">
        <v>10</v>
      </c>
      <c r="G22" s="33" t="s">
        <v>2160</v>
      </c>
      <c r="H22" s="34"/>
      <c r="I22" s="34"/>
      <c r="K22" s="32">
        <v>10</v>
      </c>
      <c r="L22" s="33" t="s">
        <v>2160</v>
      </c>
      <c r="M22" s="34"/>
      <c r="N22" s="34"/>
    </row>
    <row r="23" spans="1:14" ht="26" x14ac:dyDescent="0.35">
      <c r="A23" s="29">
        <v>11</v>
      </c>
      <c r="B23" s="38" t="s">
        <v>2161</v>
      </c>
      <c r="C23" s="31"/>
      <c r="D23" s="31"/>
      <c r="F23" s="29">
        <v>11</v>
      </c>
      <c r="G23" s="30" t="s">
        <v>2161</v>
      </c>
      <c r="H23" s="31"/>
      <c r="I23" s="31"/>
      <c r="K23" s="29">
        <v>11</v>
      </c>
      <c r="L23" s="30" t="s">
        <v>2161</v>
      </c>
      <c r="M23" s="31"/>
      <c r="N23" s="31"/>
    </row>
    <row r="24" spans="1:14" ht="26" x14ac:dyDescent="0.35">
      <c r="A24" s="32">
        <v>12</v>
      </c>
      <c r="B24" s="39" t="s">
        <v>2162</v>
      </c>
      <c r="C24" s="34"/>
      <c r="D24" s="34"/>
      <c r="F24" s="32">
        <v>12</v>
      </c>
      <c r="G24" s="33" t="s">
        <v>2162</v>
      </c>
      <c r="H24" s="34"/>
      <c r="I24" s="34"/>
      <c r="K24" s="32">
        <v>12</v>
      </c>
      <c r="L24" s="33" t="s">
        <v>2162</v>
      </c>
      <c r="M24" s="34"/>
      <c r="N24" s="34"/>
    </row>
    <row r="25" spans="1:14" ht="26" x14ac:dyDescent="0.35">
      <c r="A25" s="29">
        <v>13</v>
      </c>
      <c r="B25" s="38" t="s">
        <v>2163</v>
      </c>
      <c r="C25" s="31"/>
      <c r="D25" s="31"/>
      <c r="F25" s="29">
        <v>13</v>
      </c>
      <c r="G25" s="30" t="s">
        <v>2163</v>
      </c>
      <c r="H25" s="31"/>
      <c r="I25" s="31"/>
      <c r="K25" s="29">
        <v>13</v>
      </c>
      <c r="L25" s="30" t="s">
        <v>2163</v>
      </c>
      <c r="M25" s="31"/>
      <c r="N25" s="31"/>
    </row>
    <row r="26" spans="1:14" ht="26" x14ac:dyDescent="0.35">
      <c r="A26" s="32">
        <v>14</v>
      </c>
      <c r="B26" s="39" t="s">
        <v>2164</v>
      </c>
      <c r="C26" s="34"/>
      <c r="D26" s="34"/>
      <c r="F26" s="32">
        <v>14</v>
      </c>
      <c r="G26" s="33" t="s">
        <v>2164</v>
      </c>
      <c r="H26" s="34"/>
      <c r="I26" s="34"/>
      <c r="K26" s="32">
        <v>14</v>
      </c>
      <c r="L26" s="33" t="s">
        <v>2164</v>
      </c>
      <c r="M26" s="34"/>
      <c r="N26" s="34"/>
    </row>
    <row r="27" spans="1:14" ht="26" x14ac:dyDescent="0.35">
      <c r="A27" s="29">
        <v>15</v>
      </c>
      <c r="B27" s="38" t="s">
        <v>2165</v>
      </c>
      <c r="C27" s="31"/>
      <c r="D27" s="31"/>
      <c r="F27" s="29">
        <v>15</v>
      </c>
      <c r="G27" s="30" t="s">
        <v>2165</v>
      </c>
      <c r="H27" s="31"/>
      <c r="I27" s="31"/>
      <c r="K27" s="29">
        <v>15</v>
      </c>
      <c r="L27" s="30" t="s">
        <v>2165</v>
      </c>
      <c r="M27" s="31"/>
      <c r="N27" s="31"/>
    </row>
    <row r="28" spans="1:14" ht="42.75" customHeight="1" x14ac:dyDescent="0.35">
      <c r="A28" s="32">
        <v>16</v>
      </c>
      <c r="B28" s="39" t="s">
        <v>2166</v>
      </c>
      <c r="C28" s="34"/>
      <c r="D28" s="34"/>
      <c r="F28" s="32">
        <v>16</v>
      </c>
      <c r="G28" s="33" t="s">
        <v>2166</v>
      </c>
      <c r="H28" s="34"/>
      <c r="I28" s="34"/>
      <c r="K28" s="32">
        <v>16</v>
      </c>
      <c r="L28" s="33" t="s">
        <v>2166</v>
      </c>
      <c r="M28" s="34"/>
      <c r="N28" s="34"/>
    </row>
    <row r="29" spans="1:14" ht="26" x14ac:dyDescent="0.35">
      <c r="A29" s="29">
        <v>17</v>
      </c>
      <c r="B29" s="40" t="s">
        <v>2167</v>
      </c>
      <c r="C29" s="31"/>
      <c r="D29" s="31"/>
      <c r="F29" s="29">
        <v>17</v>
      </c>
      <c r="G29" s="30" t="s">
        <v>2167</v>
      </c>
      <c r="H29" s="31"/>
      <c r="I29" s="31"/>
      <c r="K29" s="29">
        <v>17</v>
      </c>
      <c r="L29" s="30" t="s">
        <v>2167</v>
      </c>
      <c r="M29" s="31"/>
      <c r="N29" s="31"/>
    </row>
    <row r="30" spans="1:14" ht="26" x14ac:dyDescent="0.35">
      <c r="A30" s="32">
        <v>18</v>
      </c>
      <c r="B30" s="41" t="s">
        <v>2168</v>
      </c>
      <c r="C30" s="34"/>
      <c r="D30" s="34"/>
      <c r="F30" s="32">
        <v>18</v>
      </c>
      <c r="G30" s="33" t="s">
        <v>2168</v>
      </c>
      <c r="H30" s="34"/>
      <c r="I30" s="34"/>
      <c r="K30" s="32">
        <v>18</v>
      </c>
      <c r="L30" s="33" t="s">
        <v>2168</v>
      </c>
      <c r="M30" s="34"/>
      <c r="N30" s="34"/>
    </row>
    <row r="31" spans="1:14" ht="26" x14ac:dyDescent="0.35">
      <c r="A31" s="29">
        <v>19</v>
      </c>
      <c r="B31" s="40" t="s">
        <v>2169</v>
      </c>
      <c r="C31" s="31"/>
      <c r="D31" s="31"/>
      <c r="F31" s="29">
        <v>19</v>
      </c>
      <c r="G31" s="30" t="s">
        <v>2169</v>
      </c>
      <c r="H31" s="31"/>
      <c r="I31" s="31"/>
      <c r="K31" s="29">
        <v>19</v>
      </c>
      <c r="L31" s="30" t="s">
        <v>2169</v>
      </c>
      <c r="M31" s="31"/>
      <c r="N31" s="31"/>
    </row>
    <row r="34" spans="1:4" ht="27" x14ac:dyDescent="0.35">
      <c r="A34" s="35" t="s">
        <v>2117</v>
      </c>
      <c r="B34" s="36" t="s">
        <v>2170</v>
      </c>
      <c r="C34" s="36" t="s">
        <v>44</v>
      </c>
      <c r="D34" s="36" t="s">
        <v>2118</v>
      </c>
    </row>
    <row r="35" spans="1:4" ht="27" x14ac:dyDescent="0.35">
      <c r="A35" s="458">
        <v>0.6</v>
      </c>
      <c r="B35" s="459" t="s">
        <v>2171</v>
      </c>
      <c r="C35" s="460" t="s">
        <v>77</v>
      </c>
      <c r="D35" s="37" t="s">
        <v>2172</v>
      </c>
    </row>
    <row r="36" spans="1:4" ht="27" x14ac:dyDescent="0.35">
      <c r="A36" s="458"/>
      <c r="B36" s="459"/>
      <c r="C36" s="460"/>
      <c r="D36" s="37" t="s">
        <v>2173</v>
      </c>
    </row>
    <row r="37" spans="1:4" x14ac:dyDescent="0.35">
      <c r="A37" s="458">
        <v>0.8</v>
      </c>
      <c r="B37" s="462" t="s">
        <v>2174</v>
      </c>
      <c r="C37" s="461" t="s">
        <v>69</v>
      </c>
      <c r="D37" s="37" t="s">
        <v>2175</v>
      </c>
    </row>
    <row r="38" spans="1:4" x14ac:dyDescent="0.35">
      <c r="A38" s="458"/>
      <c r="B38" s="462"/>
      <c r="C38" s="461"/>
      <c r="D38" s="37" t="s">
        <v>2176</v>
      </c>
    </row>
    <row r="39" spans="1:4" x14ac:dyDescent="0.35">
      <c r="A39" s="458">
        <v>1</v>
      </c>
      <c r="B39" s="459" t="s">
        <v>2177</v>
      </c>
      <c r="C39" s="463" t="s">
        <v>134</v>
      </c>
      <c r="D39" s="37" t="s">
        <v>2178</v>
      </c>
    </row>
    <row r="40" spans="1:4" ht="27" x14ac:dyDescent="0.35">
      <c r="A40" s="458"/>
      <c r="B40" s="459"/>
      <c r="C40" s="463"/>
      <c r="D40" s="37" t="s">
        <v>2179</v>
      </c>
    </row>
  </sheetData>
  <mergeCells count="22">
    <mergeCell ref="K10:N10"/>
    <mergeCell ref="K11:K12"/>
    <mergeCell ref="L11:L12"/>
    <mergeCell ref="M11:N11"/>
    <mergeCell ref="C39:C40"/>
    <mergeCell ref="A39:A40"/>
    <mergeCell ref="B39:B40"/>
    <mergeCell ref="F10:I10"/>
    <mergeCell ref="F11:F12"/>
    <mergeCell ref="G11:G12"/>
    <mergeCell ref="H11:I11"/>
    <mergeCell ref="C35:C36"/>
    <mergeCell ref="A35:A36"/>
    <mergeCell ref="B35:B36"/>
    <mergeCell ref="C37:C38"/>
    <mergeCell ref="A37:A38"/>
    <mergeCell ref="B37:B38"/>
    <mergeCell ref="A1:D1"/>
    <mergeCell ref="A11:A12"/>
    <mergeCell ref="B11:B12"/>
    <mergeCell ref="C11:D11"/>
    <mergeCell ref="A10:D10"/>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R16"/>
  <sheetViews>
    <sheetView zoomScale="78" zoomScaleNormal="78" workbookViewId="0"/>
  </sheetViews>
  <sheetFormatPr baseColWidth="10" defaultColWidth="11.453125" defaultRowHeight="14.5" x14ac:dyDescent="0.35"/>
  <cols>
    <col min="1" max="1" width="11.453125" style="1"/>
    <col min="2" max="2" width="13.453125" style="1" customWidth="1"/>
    <col min="3" max="3" width="16.7265625" style="1" customWidth="1"/>
    <col min="4" max="6" width="11.453125" style="1"/>
    <col min="7" max="7" width="14.26953125" style="1" customWidth="1"/>
    <col min="8" max="10" width="11.453125" style="1"/>
    <col min="11" max="11" width="13.26953125" style="1" customWidth="1"/>
    <col min="12" max="15" width="13.81640625" style="1" customWidth="1"/>
    <col min="16" max="16384" width="11.453125" style="1"/>
  </cols>
  <sheetData>
    <row r="2" spans="2:18" ht="58.5" customHeight="1" x14ac:dyDescent="0.35">
      <c r="B2" s="2" t="s">
        <v>2180</v>
      </c>
      <c r="C2" s="3"/>
      <c r="D2" s="3"/>
      <c r="E2" s="3"/>
      <c r="F2" s="3"/>
      <c r="G2" s="4"/>
      <c r="J2" s="27"/>
    </row>
    <row r="3" spans="2:18" ht="65.25" customHeight="1" x14ac:dyDescent="0.35">
      <c r="B3" s="2" t="s">
        <v>2181</v>
      </c>
      <c r="C3" s="5"/>
      <c r="D3" s="5"/>
      <c r="E3" s="3"/>
      <c r="F3" s="3"/>
      <c r="G3" s="4"/>
      <c r="K3" s="8"/>
      <c r="L3" s="464"/>
      <c r="M3" s="464"/>
      <c r="N3" s="464"/>
      <c r="O3" s="464"/>
      <c r="P3" s="464"/>
      <c r="Q3" s="464"/>
      <c r="R3" s="464"/>
    </row>
    <row r="4" spans="2:18" ht="65.25" customHeight="1" x14ac:dyDescent="0.35">
      <c r="B4" s="2" t="s">
        <v>2182</v>
      </c>
      <c r="C4" s="5"/>
      <c r="D4" s="5"/>
      <c r="E4" s="5"/>
      <c r="F4" s="3"/>
      <c r="G4" s="4"/>
      <c r="K4" s="8"/>
      <c r="L4" s="464"/>
      <c r="M4" s="464"/>
      <c r="N4" s="464"/>
      <c r="O4" s="464"/>
      <c r="P4" s="464"/>
      <c r="Q4" s="464"/>
      <c r="R4" s="464"/>
    </row>
    <row r="5" spans="2:18" ht="65.25" customHeight="1" x14ac:dyDescent="0.35">
      <c r="B5" s="2" t="s">
        <v>2183</v>
      </c>
      <c r="C5" s="6"/>
      <c r="D5" s="5"/>
      <c r="E5" s="5"/>
      <c r="F5" s="3"/>
      <c r="G5" s="4"/>
      <c r="K5" s="8"/>
      <c r="L5" s="464"/>
      <c r="M5" s="464"/>
      <c r="N5" s="464"/>
      <c r="O5" s="464"/>
      <c r="P5" s="464"/>
      <c r="Q5" s="464"/>
      <c r="R5" s="464"/>
    </row>
    <row r="6" spans="2:18" ht="65.25" customHeight="1" x14ac:dyDescent="0.35">
      <c r="B6" s="2" t="s">
        <v>2184</v>
      </c>
      <c r="C6" s="6"/>
      <c r="D6" s="6"/>
      <c r="E6" s="5"/>
      <c r="F6" s="3"/>
      <c r="G6" s="4"/>
      <c r="K6" s="8"/>
      <c r="L6" s="464"/>
      <c r="M6" s="464"/>
      <c r="N6" s="464"/>
      <c r="O6" s="464"/>
      <c r="P6" s="464"/>
      <c r="Q6" s="464"/>
      <c r="R6" s="464"/>
    </row>
    <row r="8" spans="2:18" ht="29" x14ac:dyDescent="0.35">
      <c r="C8" s="2" t="s">
        <v>2185</v>
      </c>
      <c r="D8" s="2" t="s">
        <v>2186</v>
      </c>
      <c r="E8" s="2" t="s">
        <v>2187</v>
      </c>
      <c r="F8" s="2" t="s">
        <v>2188</v>
      </c>
      <c r="G8" s="2" t="s">
        <v>2189</v>
      </c>
    </row>
    <row r="13" spans="2:18" ht="56.25" customHeight="1" x14ac:dyDescent="0.35"/>
    <row r="14" spans="2:18" ht="56.25" customHeight="1" x14ac:dyDescent="0.35"/>
    <row r="15" spans="2:18" ht="56.25" customHeight="1" x14ac:dyDescent="0.35"/>
    <row r="16" spans="2:18" ht="56.25" customHeight="1" x14ac:dyDescent="0.35"/>
  </sheetData>
  <mergeCells count="4">
    <mergeCell ref="L3:R3"/>
    <mergeCell ref="L4:R4"/>
    <mergeCell ref="L5:R5"/>
    <mergeCell ref="L6:R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heetViews>
  <sheetFormatPr baseColWidth="10" defaultColWidth="11.453125" defaultRowHeight="14.5" x14ac:dyDescent="0.35"/>
  <cols>
    <col min="1" max="16384" width="11.453125" style="42"/>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zoomScale="68" zoomScaleNormal="68" workbookViewId="0"/>
  </sheetViews>
  <sheetFormatPr baseColWidth="10" defaultColWidth="11.453125" defaultRowHeight="14.5" x14ac:dyDescent="0.35"/>
  <cols>
    <col min="1" max="16384" width="11.4531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11"/>
  <sheetViews>
    <sheetView workbookViewId="0">
      <selection sqref="A1:A3"/>
    </sheetView>
  </sheetViews>
  <sheetFormatPr baseColWidth="10" defaultColWidth="11.453125" defaultRowHeight="14.5" x14ac:dyDescent="0.35"/>
  <cols>
    <col min="1" max="1" width="30.7265625" style="7" customWidth="1"/>
    <col min="2" max="2" width="54" style="7" customWidth="1"/>
    <col min="3" max="16384" width="11.453125" style="7"/>
  </cols>
  <sheetData>
    <row r="1" spans="1:2" ht="15" customHeight="1" x14ac:dyDescent="0.35">
      <c r="A1" s="465" t="s">
        <v>2190</v>
      </c>
      <c r="B1" s="465" t="s">
        <v>2191</v>
      </c>
    </row>
    <row r="2" spans="1:2" ht="15" customHeight="1" x14ac:dyDescent="0.35">
      <c r="A2" s="465"/>
      <c r="B2" s="465"/>
    </row>
    <row r="3" spans="1:2" ht="15" customHeight="1" x14ac:dyDescent="0.35">
      <c r="A3" s="465"/>
      <c r="B3" s="465"/>
    </row>
    <row r="4" spans="1:2" ht="39" x14ac:dyDescent="0.35">
      <c r="A4" s="15" t="s">
        <v>112</v>
      </c>
      <c r="B4" s="17" t="s">
        <v>2192</v>
      </c>
    </row>
    <row r="5" spans="1:2" ht="30.75" customHeight="1" x14ac:dyDescent="0.35">
      <c r="A5" s="16" t="s">
        <v>759</v>
      </c>
      <c r="B5" s="17" t="s">
        <v>2193</v>
      </c>
    </row>
    <row r="6" spans="1:2" ht="31" x14ac:dyDescent="0.35">
      <c r="A6" s="15" t="s">
        <v>66</v>
      </c>
      <c r="B6" s="17" t="s">
        <v>2194</v>
      </c>
    </row>
    <row r="7" spans="1:2" ht="31.5" customHeight="1" x14ac:dyDescent="0.35">
      <c r="A7" s="16" t="s">
        <v>354</v>
      </c>
      <c r="B7" s="17" t="s">
        <v>2195</v>
      </c>
    </row>
    <row r="8" spans="1:2" ht="30" customHeight="1" x14ac:dyDescent="0.35">
      <c r="A8" s="15" t="s">
        <v>102</v>
      </c>
      <c r="B8" s="17" t="s">
        <v>2196</v>
      </c>
    </row>
    <row r="9" spans="1:2" ht="52" x14ac:dyDescent="0.35">
      <c r="A9" s="15" t="s">
        <v>91</v>
      </c>
      <c r="B9" s="17" t="s">
        <v>2197</v>
      </c>
    </row>
    <row r="10" spans="1:2" ht="46.5" x14ac:dyDescent="0.35">
      <c r="A10" s="15" t="s">
        <v>211</v>
      </c>
      <c r="B10" s="17" t="s">
        <v>2198</v>
      </c>
    </row>
    <row r="11" spans="1:2" ht="45.75" customHeight="1" x14ac:dyDescent="0.35">
      <c r="A11" s="15" t="s">
        <v>2199</v>
      </c>
      <c r="B11" s="17" t="s">
        <v>2200</v>
      </c>
    </row>
  </sheetData>
  <mergeCells count="2">
    <mergeCell ref="A1:A3"/>
    <mergeCell ref="B1:B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F12B0-AE01-4BD0-BE98-7F9D85330FDA}">
  <dimension ref="A1"/>
  <sheetViews>
    <sheetView workbookViewId="0"/>
  </sheetViews>
  <sheetFormatPr baseColWidth="10" defaultColWidth="11.453125" defaultRowHeight="14.5" x14ac:dyDescent="0.35"/>
  <cols>
    <col min="1" max="16384" width="11.453125" style="1"/>
  </cols>
  <sheetData/>
  <pageMargins left="0.7" right="0.7" top="0.75" bottom="0.75" header="0.3" footer="0.3"/>
  <drawing r:id="rId1"/>
</worksheet>
</file>

<file path=docMetadata/LabelInfo.xml><?xml version="1.0" encoding="utf-8"?>
<clbl:labelList xmlns:clbl="http://schemas.microsoft.com/office/2020/mipLabelMetadata">
  <clbl:label id="{5964d9f2-aeb6-48d9-a53d-7ab5cb1d07e8}" enabled="0" method="" siteId="{5964d9f2-aeb6-48d9-a53d-7ab5cb1d07e8}"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Mapa de Riesgos</vt:lpstr>
      <vt:lpstr>Control de Cambios</vt:lpstr>
      <vt:lpstr>Hoja2</vt:lpstr>
      <vt:lpstr>Hoja3</vt:lpstr>
      <vt:lpstr>Hoja4</vt:lpstr>
      <vt:lpstr>Hoja5</vt:lpstr>
      <vt:lpstr>Hoja6</vt:lpstr>
      <vt:lpstr>Hoja 7</vt:lpstr>
      <vt:lpstr>Hoja8</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Alexander Hernandez Zorro</dc:creator>
  <cp:keywords/>
  <dc:description/>
  <cp:lastModifiedBy>Yeimmy Zorany Mogollon Insuasty</cp:lastModifiedBy>
  <cp:revision/>
  <dcterms:created xsi:type="dcterms:W3CDTF">2020-08-21T21:53:20Z</dcterms:created>
  <dcterms:modified xsi:type="dcterms:W3CDTF">2026-04-14T21:40:26Z</dcterms:modified>
  <cp:category/>
  <cp:contentStatus/>
</cp:coreProperties>
</file>