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pivotTables/pivotTable4.xml" ContentType="application/vnd.openxmlformats-officedocument.spreadsheetml.pivotTable+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updateLinks="always"/>
  <mc:AlternateContent xmlns:mc="http://schemas.openxmlformats.org/markup-compatibility/2006">
    <mc:Choice Requires="x15">
      <x15ac:absPath xmlns:x15ac="http://schemas.microsoft.com/office/spreadsheetml/2010/11/ac" url="/Users/angiepaolasegura/Desktop/"/>
    </mc:Choice>
  </mc:AlternateContent>
  <xr:revisionPtr revIDLastSave="0" documentId="8_{773B12E6-DDF9-484F-86A3-C3DD0366E271}" xr6:coauthVersionLast="47" xr6:coauthVersionMax="47" xr10:uidLastSave="{00000000-0000-0000-0000-000000000000}"/>
  <bookViews>
    <workbookView xWindow="0" yWindow="0" windowWidth="28800" windowHeight="18000" activeTab="3" xr2:uid="{00000000-000D-0000-FFFF-FFFF00000000}"/>
  </bookViews>
  <sheets>
    <sheet name="Hoja1" sheetId="7" state="hidden" r:id="rId1"/>
    <sheet name="Hoja5" sheetId="9" state="hidden" r:id="rId2"/>
    <sheet name="Hoja4" sheetId="10" state="hidden" r:id="rId3"/>
    <sheet name="PLANEACIÓN_2026" sheetId="1" r:id="rId4"/>
    <sheet name="DTS" sheetId="3" r:id="rId5"/>
    <sheet name="Sin meta 2026" sheetId="6" state="hidden" r:id="rId6"/>
    <sheet name="Hoja3" sheetId="5" state="hidden" r:id="rId7"/>
    <sheet name="Hoja2" sheetId="2" state="hidden" r:id="rId8"/>
  </sheets>
  <externalReferences>
    <externalReference r:id="rId9"/>
    <externalReference r:id="rId10"/>
  </externalReferences>
  <definedNames>
    <definedName name="_xlnm._FilterDatabase" localSheetId="4" hidden="1">DTS!$A$4:$S$719</definedName>
    <definedName name="_xlnm._FilterDatabase" localSheetId="3" hidden="1">PLANEACIÓN_2026!$B$5:$L$153</definedName>
    <definedName name="Dirección_Asuntos_Étnicos">Hoja2!$I$61</definedName>
    <definedName name="Dirección_General">Hoja2!$B$61:$B$62</definedName>
    <definedName name="Dirección_Gestión_Interinstitucional">Hoja2!$E$61:$E$65</definedName>
    <definedName name="Dirección_Gestión_Social_Humanitaria">Hoja2!$F$61:$F$64</definedName>
    <definedName name="Dirección_Registro_Gestión_Información">Hoja2!$H$61:$H$63</definedName>
    <definedName name="Dirección_Reparación">Hoja2!$G$61:$G$66</definedName>
    <definedName name="Obj_1">Hoja2!$A$19:$A$24</definedName>
    <definedName name="Obj_2">Hoja2!$A$25:$A$29</definedName>
    <definedName name="Obj_3">Hoja2!$A$30:$A$32</definedName>
    <definedName name="Obj_4">Hoja2!$A$33:$A$34</definedName>
    <definedName name="Oficinas_Asesoras">Hoja2!$J$61:$J$65</definedName>
    <definedName name="Oficinas_Asesoras.">Hoja2!$J$61:$J$65</definedName>
    <definedName name="Secretaría_General">Hoja2!$D$61:$D$65</definedName>
    <definedName name="Subdirección_General">Hoja2!$C$61:$C$63</definedName>
  </definedNames>
  <calcPr calcId="191028"/>
  <pivotCaches>
    <pivotCache cacheId="39" r:id="rId11"/>
    <pivotCache cacheId="40" r:id="rId12"/>
    <pivotCache cacheId="41" r:id="rId13"/>
    <pivotCache cacheId="4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91" i="3" l="1"/>
  <c r="AC93" i="1"/>
  <c r="AC92" i="1"/>
  <c r="AC91" i="1"/>
  <c r="AC90" i="1"/>
  <c r="AC89" i="1"/>
  <c r="AC86" i="1"/>
  <c r="AC84" i="1"/>
  <c r="AC83" i="1"/>
  <c r="AC82" i="1"/>
  <c r="XFD530" i="3" l="1"/>
  <c r="XFD529" i="3"/>
  <c r="XFD528" i="3"/>
  <c r="XFD527" i="3"/>
  <c r="XFD526" i="3"/>
  <c r="XFD525" i="3"/>
  <c r="XFD524" i="3"/>
  <c r="XFD523" i="3"/>
  <c r="XFD522" i="3"/>
  <c r="XFD521" i="3"/>
  <c r="XFD520" i="3"/>
  <c r="XFD519" i="3"/>
  <c r="AC71" i="1"/>
  <c r="T390" i="3"/>
  <c r="T389" i="3"/>
  <c r="T388" i="3"/>
  <c r="T387" i="3"/>
  <c r="T386" i="3"/>
  <c r="T385" i="3"/>
  <c r="T384" i="3"/>
  <c r="T383" i="3"/>
  <c r="T382" i="3"/>
  <c r="T381" i="3"/>
  <c r="T380" i="3"/>
  <c r="T379" i="3"/>
  <c r="T378" i="3"/>
  <c r="T377" i="3"/>
  <c r="T376" i="3"/>
  <c r="T375" i="3"/>
  <c r="T374" i="3"/>
  <c r="T373" i="3"/>
  <c r="T372" i="3"/>
  <c r="T371" i="3"/>
  <c r="AC62" i="1"/>
  <c r="T410" i="3"/>
  <c r="T409" i="3"/>
  <c r="T408" i="3"/>
  <c r="T407" i="3"/>
  <c r="T406" i="3"/>
  <c r="T405" i="3"/>
  <c r="T404" i="3"/>
  <c r="T403" i="3"/>
  <c r="T402" i="3"/>
  <c r="T401" i="3"/>
  <c r="T400" i="3"/>
  <c r="T399" i="3"/>
  <c r="T398" i="3"/>
  <c r="T397" i="3"/>
  <c r="T396" i="3"/>
  <c r="T395" i="3"/>
  <c r="T394" i="3"/>
  <c r="T393" i="3"/>
  <c r="T392" i="3"/>
  <c r="T391" i="3"/>
  <c r="AC61" i="1"/>
  <c r="AC60" i="1"/>
  <c r="AC59" i="1"/>
  <c r="AC58" i="1"/>
  <c r="AC85" i="1" l="1"/>
  <c r="T604" i="3"/>
  <c r="T603" i="3"/>
  <c r="T602" i="3"/>
  <c r="T601" i="3"/>
  <c r="T600" i="3"/>
  <c r="T599" i="3"/>
  <c r="T598" i="3"/>
  <c r="T597" i="3"/>
  <c r="T596" i="3"/>
  <c r="T595" i="3"/>
  <c r="T594" i="3"/>
  <c r="T593" i="3"/>
  <c r="T592" i="3"/>
  <c r="T590" i="3"/>
  <c r="T589" i="3"/>
  <c r="T588" i="3"/>
  <c r="T587" i="3"/>
  <c r="T586" i="3"/>
  <c r="T585" i="3"/>
  <c r="T584" i="3"/>
  <c r="T583" i="3"/>
  <c r="T582" i="3"/>
  <c r="T581" i="3"/>
  <c r="T580" i="3"/>
  <c r="T579" i="3"/>
  <c r="T578" i="3"/>
  <c r="T577" i="3"/>
  <c r="T576" i="3"/>
  <c r="T575" i="3"/>
  <c r="T574" i="3"/>
  <c r="T573" i="3"/>
  <c r="T572" i="3"/>
  <c r="T571" i="3"/>
  <c r="T570" i="3"/>
  <c r="T569" i="3"/>
  <c r="T568" i="3"/>
  <c r="T567" i="3"/>
  <c r="T566" i="3"/>
  <c r="T565" i="3"/>
  <c r="T564" i="3"/>
  <c r="T563" i="3"/>
  <c r="T562" i="3"/>
  <c r="T561" i="3"/>
  <c r="T560" i="3"/>
  <c r="T559" i="3"/>
  <c r="T558" i="3"/>
  <c r="T557" i="3"/>
  <c r="T556" i="3"/>
  <c r="T555" i="3"/>
  <c r="T554" i="3"/>
  <c r="T553" i="3"/>
  <c r="T552" i="3"/>
  <c r="T551" i="3"/>
  <c r="T550" i="3"/>
  <c r="T549" i="3"/>
  <c r="T548" i="3"/>
  <c r="T547" i="3"/>
  <c r="T546" i="3"/>
  <c r="T545" i="3"/>
  <c r="T544" i="3"/>
  <c r="T543" i="3"/>
  <c r="T542" i="3"/>
  <c r="T541" i="3"/>
  <c r="T540" i="3"/>
  <c r="T539" i="3"/>
  <c r="T538" i="3"/>
  <c r="T537" i="3"/>
  <c r="T536" i="3"/>
  <c r="T535" i="3"/>
  <c r="T534" i="3"/>
  <c r="T533" i="3"/>
  <c r="T532" i="3"/>
  <c r="T531" i="3"/>
  <c r="U530" i="3"/>
  <c r="U529" i="3"/>
  <c r="U528" i="3"/>
  <c r="U527" i="3"/>
  <c r="U526" i="3"/>
  <c r="U525" i="3"/>
  <c r="U524" i="3"/>
  <c r="U523" i="3"/>
  <c r="U522" i="3"/>
  <c r="U521" i="3"/>
  <c r="U520" i="3"/>
  <c r="U519" i="3"/>
  <c r="T518" i="3"/>
  <c r="T517" i="3"/>
  <c r="T516" i="3"/>
  <c r="T515" i="3"/>
  <c r="T514" i="3"/>
  <c r="T513" i="3"/>
  <c r="T512" i="3"/>
  <c r="T511" i="3"/>
  <c r="T510" i="3"/>
  <c r="T509" i="3"/>
  <c r="T508" i="3"/>
  <c r="T507" i="3"/>
  <c r="T506" i="3"/>
  <c r="T505" i="3"/>
  <c r="T504" i="3"/>
  <c r="T503" i="3"/>
  <c r="T502" i="3"/>
  <c r="T501" i="3"/>
  <c r="T500" i="3"/>
  <c r="T499" i="3"/>
  <c r="T498" i="3"/>
  <c r="T497" i="3"/>
  <c r="T496" i="3"/>
  <c r="T495" i="3"/>
  <c r="T494" i="3"/>
  <c r="T493" i="3"/>
  <c r="T492" i="3"/>
  <c r="T491" i="3" l="1"/>
  <c r="T490" i="3"/>
  <c r="T489" i="3"/>
  <c r="T488" i="3"/>
  <c r="T487" i="3"/>
  <c r="T486" i="3"/>
  <c r="T485" i="3"/>
  <c r="T484" i="3"/>
  <c r="T483" i="3"/>
  <c r="T482" i="3"/>
  <c r="T481" i="3"/>
  <c r="T480" i="3"/>
  <c r="T479" i="3"/>
  <c r="T478" i="3"/>
  <c r="T477" i="3"/>
  <c r="T476" i="3"/>
  <c r="T475" i="3"/>
  <c r="T474" i="3"/>
  <c r="T473" i="3"/>
  <c r="T472" i="3"/>
  <c r="T471" i="3"/>
  <c r="T470" i="3"/>
  <c r="T469" i="3"/>
  <c r="T468" i="3"/>
  <c r="T467" i="3"/>
  <c r="T466" i="3"/>
  <c r="T465" i="3"/>
  <c r="T464" i="3"/>
  <c r="T463" i="3"/>
  <c r="T462" i="3"/>
  <c r="T461" i="3"/>
  <c r="T460" i="3"/>
  <c r="T459" i="3"/>
  <c r="T458" i="3"/>
  <c r="T457" i="3"/>
  <c r="T456" i="3"/>
  <c r="T455" i="3"/>
  <c r="T454" i="3"/>
  <c r="T453" i="3"/>
  <c r="T452" i="3"/>
  <c r="T451" i="3"/>
  <c r="T450" i="3"/>
  <c r="T449" i="3"/>
  <c r="T448" i="3"/>
  <c r="T447" i="3"/>
  <c r="T446" i="3"/>
  <c r="T445" i="3"/>
  <c r="T444" i="3"/>
  <c r="T443" i="3"/>
  <c r="T442" i="3"/>
  <c r="T441" i="3"/>
  <c r="T440" i="3"/>
  <c r="T439" i="3"/>
  <c r="T438" i="3"/>
  <c r="T437" i="3"/>
  <c r="T436" i="3"/>
  <c r="T435" i="3"/>
  <c r="T434" i="3"/>
  <c r="T433" i="3"/>
  <c r="T432" i="3"/>
  <c r="T431" i="3" l="1"/>
  <c r="T430" i="3"/>
  <c r="T429" i="3"/>
  <c r="T428" i="3"/>
  <c r="T427" i="3"/>
  <c r="T426" i="3"/>
  <c r="T425" i="3"/>
  <c r="T424" i="3"/>
  <c r="T423" i="3"/>
  <c r="T422" i="3"/>
  <c r="T421" i="3"/>
  <c r="T420" i="3"/>
  <c r="T419" i="3"/>
  <c r="T418" i="3"/>
  <c r="T417" i="3"/>
  <c r="T416" i="3"/>
  <c r="T415" i="3"/>
  <c r="T414" i="3"/>
  <c r="T413" i="3"/>
  <c r="T412" i="3"/>
  <c r="T411" i="3"/>
  <c r="T370" i="3"/>
  <c r="T369" i="3"/>
  <c r="T368" i="3"/>
  <c r="T367" i="3"/>
  <c r="T366" i="3"/>
  <c r="T365" i="3"/>
  <c r="T364" i="3"/>
  <c r="T363" i="3"/>
  <c r="T362" i="3"/>
  <c r="T361" i="3"/>
  <c r="T360" i="3"/>
  <c r="T359" i="3"/>
  <c r="T358" i="3"/>
  <c r="T357" i="3"/>
  <c r="T356" i="3"/>
  <c r="T355" i="3"/>
  <c r="T354" i="3"/>
  <c r="T353" i="3"/>
  <c r="T352" i="3"/>
  <c r="T351" i="3"/>
  <c r="T350" i="3"/>
  <c r="T349" i="3"/>
  <c r="T348" i="3"/>
  <c r="T347" i="3"/>
  <c r="T346" i="3"/>
  <c r="T345" i="3"/>
  <c r="T344" i="3"/>
  <c r="T343" i="3"/>
  <c r="T342" i="3"/>
  <c r="T341" i="3"/>
  <c r="T340" i="3"/>
  <c r="T339" i="3"/>
  <c r="T338" i="3"/>
  <c r="T337" i="3"/>
  <c r="T336" i="3"/>
  <c r="T335" i="3"/>
  <c r="T334" i="3"/>
  <c r="T333" i="3"/>
  <c r="T332" i="3"/>
  <c r="T331" i="3"/>
  <c r="T330" i="3"/>
  <c r="AC55" i="1" l="1"/>
  <c r="V12" i="1" l="1"/>
  <c r="AC11" i="1"/>
  <c r="M130" i="1"/>
  <c r="M134" i="1"/>
  <c r="M129" i="1"/>
  <c r="M126" i="1"/>
  <c r="M125" i="1"/>
  <c r="M124" i="1"/>
  <c r="M123" i="1"/>
  <c r="T205" i="3"/>
  <c r="T185" i="3"/>
  <c r="AA37" i="1"/>
  <c r="X37" i="1"/>
  <c r="U37" i="1"/>
  <c r="J37" i="1"/>
  <c r="AC36" i="1"/>
  <c r="T645" i="3"/>
  <c r="T646" i="3"/>
  <c r="T647" i="3"/>
  <c r="T648" i="3"/>
  <c r="T649" i="3"/>
  <c r="T650" i="3"/>
  <c r="T651" i="3"/>
  <c r="T652" i="3"/>
  <c r="T653" i="3"/>
  <c r="T654" i="3"/>
  <c r="T655" i="3"/>
  <c r="T656" i="3"/>
  <c r="T657" i="3"/>
  <c r="T658" i="3"/>
  <c r="T659" i="3"/>
  <c r="T660" i="3"/>
  <c r="T661" i="3"/>
  <c r="T662" i="3"/>
  <c r="T663" i="3"/>
  <c r="T664" i="3"/>
  <c r="Y12" i="1" l="1"/>
  <c r="AB12" i="1" s="1"/>
  <c r="J102" i="1"/>
  <c r="J101" i="1"/>
  <c r="J97" i="1"/>
  <c r="AC12" i="1" l="1"/>
  <c r="AC14" i="1"/>
  <c r="J81" i="1"/>
  <c r="AC81" i="1" s="1"/>
  <c r="J56" i="1"/>
  <c r="J30" i="1"/>
  <c r="J87" i="1" l="1"/>
  <c r="AC87" i="1" s="1"/>
  <c r="J55" i="1"/>
  <c r="K55" i="1" s="1"/>
  <c r="J21" i="1"/>
  <c r="J20" i="1"/>
  <c r="AC114" i="1"/>
  <c r="AC113" i="1"/>
  <c r="AC112" i="1"/>
  <c r="AC111" i="1"/>
  <c r="AC110" i="1"/>
  <c r="AC109" i="1"/>
  <c r="AC108" i="1"/>
  <c r="AC107" i="1"/>
  <c r="AC106" i="1"/>
  <c r="AC105" i="1"/>
  <c r="AC104" i="1"/>
  <c r="AC99" i="1"/>
  <c r="AC96" i="1"/>
  <c r="AC95" i="1"/>
  <c r="AC94" i="1"/>
  <c r="AC57" i="1"/>
  <c r="AC56" i="1"/>
  <c r="AC54" i="1"/>
  <c r="AC53" i="1"/>
  <c r="AC52" i="1"/>
  <c r="AC51" i="1"/>
  <c r="AC50" i="1"/>
  <c r="AC49" i="1"/>
  <c r="AC48" i="1"/>
  <c r="AC47" i="1"/>
  <c r="AC46" i="1"/>
  <c r="AC45" i="1"/>
  <c r="AC44" i="1"/>
  <c r="AC43" i="1"/>
  <c r="AC42" i="1"/>
  <c r="AC41" i="1"/>
  <c r="AC40" i="1"/>
  <c r="AC39" i="1"/>
  <c r="AC38" i="1"/>
  <c r="AC37" i="1"/>
  <c r="AC35" i="1"/>
  <c r="AC34" i="1"/>
  <c r="AC31" i="1"/>
  <c r="AC30" i="1"/>
  <c r="AC29" i="1"/>
  <c r="AC28" i="1"/>
  <c r="AC27" i="1"/>
  <c r="AC26" i="1"/>
  <c r="AC25" i="1"/>
  <c r="AC24" i="1"/>
  <c r="AC23" i="1"/>
  <c r="AC22" i="1"/>
  <c r="AC21" i="1"/>
  <c r="AC20" i="1"/>
  <c r="AC19" i="1"/>
  <c r="AC18" i="1"/>
  <c r="AC17" i="1"/>
  <c r="AC16" i="1"/>
  <c r="AC15" i="1"/>
  <c r="AC10" i="1"/>
  <c r="AC9" i="1"/>
  <c r="AC8" i="1"/>
  <c r="AC7" i="1"/>
  <c r="AC33" i="1" l="1"/>
  <c r="T643" i="3"/>
  <c r="T642" i="3"/>
  <c r="T641" i="3"/>
  <c r="T640" i="3"/>
  <c r="T639" i="3"/>
  <c r="T638" i="3"/>
  <c r="T637" i="3"/>
  <c r="T636" i="3"/>
  <c r="T635" i="3"/>
  <c r="T634" i="3"/>
  <c r="T633" i="3"/>
  <c r="T632" i="3"/>
  <c r="T631" i="3"/>
  <c r="T630" i="3"/>
  <c r="T629" i="3"/>
  <c r="T628" i="3"/>
  <c r="T627" i="3"/>
  <c r="T626" i="3"/>
  <c r="T625" i="3"/>
  <c r="T329" i="3"/>
  <c r="T328" i="3"/>
  <c r="T327" i="3"/>
  <c r="T326" i="3"/>
  <c r="T325" i="3"/>
  <c r="T324" i="3"/>
  <c r="T323" i="3"/>
  <c r="T322" i="3"/>
  <c r="T321" i="3"/>
  <c r="T320" i="3"/>
  <c r="T319" i="3"/>
  <c r="T318" i="3"/>
  <c r="T317" i="3"/>
  <c r="T316" i="3"/>
  <c r="T315" i="3"/>
  <c r="T314" i="3"/>
  <c r="T313" i="3"/>
  <c r="T312" i="3"/>
  <c r="T311" i="3"/>
  <c r="T310" i="3"/>
  <c r="T309" i="3"/>
  <c r="T308" i="3"/>
  <c r="T307" i="3"/>
  <c r="T305" i="3"/>
  <c r="T304" i="3"/>
  <c r="T303" i="3"/>
  <c r="T302" i="3"/>
  <c r="T301" i="3"/>
  <c r="T300" i="3"/>
  <c r="T299" i="3"/>
  <c r="T298" i="3"/>
  <c r="T297" i="3"/>
  <c r="T296" i="3"/>
  <c r="T295" i="3"/>
  <c r="T294" i="3"/>
  <c r="T293" i="3"/>
  <c r="T292" i="3"/>
  <c r="T289" i="3"/>
  <c r="T286" i="3"/>
  <c r="T275" i="3"/>
  <c r="T274" i="3"/>
  <c r="T273" i="3"/>
  <c r="T272" i="3"/>
  <c r="T271" i="3"/>
  <c r="T270" i="3"/>
  <c r="T269" i="3"/>
  <c r="T268" i="3"/>
  <c r="T267" i="3"/>
  <c r="T266" i="3"/>
  <c r="T265" i="3"/>
  <c r="T264" i="3"/>
  <c r="T263" i="3"/>
  <c r="T262" i="3"/>
  <c r="T261" i="3"/>
  <c r="T260" i="3"/>
  <c r="T259" i="3"/>
  <c r="T258" i="3"/>
  <c r="T257" i="3"/>
  <c r="T256" i="3"/>
  <c r="T255" i="3"/>
  <c r="T254" i="3"/>
  <c r="T253" i="3"/>
  <c r="T252" i="3"/>
  <c r="T251" i="3"/>
  <c r="T250" i="3"/>
  <c r="T249" i="3"/>
  <c r="T248" i="3"/>
  <c r="T247" i="3"/>
  <c r="T246" i="3"/>
  <c r="T245" i="3"/>
  <c r="T244" i="3"/>
  <c r="T243" i="3"/>
  <c r="T242" i="3"/>
  <c r="T241" i="3"/>
  <c r="T240" i="3"/>
  <c r="T239" i="3"/>
  <c r="T238" i="3"/>
  <c r="T237" i="3"/>
  <c r="T236" i="3"/>
  <c r="T234" i="3"/>
  <c r="T233" i="3"/>
  <c r="T232" i="3"/>
  <c r="T231" i="3"/>
  <c r="T229" i="3"/>
  <c r="T228" i="3"/>
  <c r="T227" i="3"/>
  <c r="T226" i="3"/>
  <c r="T225" i="3"/>
  <c r="T224" i="3"/>
  <c r="T223" i="3"/>
  <c r="T222" i="3"/>
  <c r="T221" i="3"/>
  <c r="T220" i="3"/>
  <c r="T219" i="3"/>
  <c r="T218" i="3"/>
  <c r="T217" i="3"/>
  <c r="T216" i="3"/>
  <c r="T215" i="3"/>
  <c r="T214" i="3"/>
  <c r="T213" i="3"/>
  <c r="T212" i="3"/>
  <c r="T211" i="3"/>
  <c r="T210" i="3"/>
  <c r="T209" i="3"/>
  <c r="T208" i="3"/>
  <c r="T207" i="3"/>
  <c r="T206" i="3"/>
  <c r="T184" i="3"/>
  <c r="T183" i="3"/>
  <c r="T182" i="3"/>
  <c r="T181" i="3"/>
  <c r="T180" i="3"/>
  <c r="T179" i="3"/>
  <c r="T178" i="3"/>
  <c r="T177" i="3"/>
  <c r="T176" i="3"/>
  <c r="T175" i="3"/>
  <c r="T174" i="3"/>
  <c r="T173" i="3"/>
  <c r="T172" i="3"/>
  <c r="T171" i="3"/>
  <c r="T170" i="3"/>
  <c r="T169" i="3"/>
  <c r="T168" i="3"/>
  <c r="T167" i="3"/>
  <c r="T166" i="3"/>
  <c r="T164" i="3"/>
  <c r="T163" i="3"/>
  <c r="T162" i="3"/>
  <c r="T161" i="3"/>
  <c r="T160" i="3"/>
  <c r="T159" i="3"/>
  <c r="T158" i="3"/>
  <c r="T157" i="3"/>
  <c r="T156" i="3"/>
  <c r="T155" i="3"/>
  <c r="T154" i="3"/>
  <c r="T153" i="3"/>
  <c r="T152" i="3"/>
  <c r="T151" i="3"/>
  <c r="T150" i="3"/>
  <c r="T149" i="3"/>
  <c r="T148" i="3"/>
  <c r="T147" i="3"/>
  <c r="T146" i="3"/>
  <c r="T145" i="3"/>
  <c r="T144" i="3"/>
  <c r="T143" i="3"/>
  <c r="T142" i="3"/>
  <c r="T141" i="3"/>
  <c r="T140"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6" i="3"/>
  <c r="T105" i="3"/>
  <c r="T104" i="3"/>
  <c r="T103" i="3"/>
  <c r="T102" i="3"/>
  <c r="T101" i="3"/>
  <c r="T100" i="3"/>
  <c r="T99" i="3"/>
  <c r="T98" i="3"/>
  <c r="T97" i="3"/>
  <c r="T96" i="3"/>
  <c r="T95" i="3"/>
  <c r="T94" i="3"/>
  <c r="T93" i="3"/>
  <c r="T92" i="3"/>
  <c r="T91" i="3"/>
  <c r="T90" i="3"/>
  <c r="T89" i="3"/>
  <c r="T88" i="3"/>
  <c r="T87" i="3"/>
  <c r="T86" i="3"/>
  <c r="T85" i="3"/>
  <c r="T84" i="3"/>
  <c r="T83" i="3"/>
  <c r="T82" i="3"/>
  <c r="T81" i="3"/>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2" i="3"/>
  <c r="T21" i="3"/>
  <c r="T20" i="3"/>
  <c r="T19" i="3"/>
  <c r="T18" i="3"/>
  <c r="T17" i="3"/>
  <c r="T16" i="3"/>
  <c r="T15" i="3"/>
  <c r="T14" i="3"/>
  <c r="T13" i="3"/>
  <c r="T12" i="3"/>
  <c r="T11" i="3"/>
  <c r="T10" i="3"/>
  <c r="T9" i="3"/>
  <c r="T8" i="3"/>
  <c r="T644" i="3"/>
  <c r="T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Yineth Haslyth Rodriguez Rivera</author>
    <author>tc={EE33CC5A-E498-4CB9-BAF2-BC6B01C3DD32}</author>
    <author>tc={9F503520-D6D9-4D04-B125-D16EDEE1CA82}</author>
    <author>tc={7F0A21CF-484B-4474-93DB-E2334F24D299}</author>
    <author>tc={B6ECB970-6DB1-48AA-B628-294E7C8BA54B}</author>
    <author>tc={D5DDE043-D588-4A36-9E64-449B22DE0229}</author>
  </authors>
  <commentList>
    <comment ref="G14" authorId="0" shapeId="0" xr:uid="{00000000-0006-0000-0000-000001000000}">
      <text>
        <r>
          <rPr>
            <b/>
            <sz val="9"/>
            <color indexed="81"/>
            <rFont val="Tahoma"/>
            <family val="2"/>
          </rPr>
          <t>USUARIO:</t>
        </r>
        <r>
          <rPr>
            <sz val="9"/>
            <color indexed="81"/>
            <rFont val="Tahoma"/>
            <family val="2"/>
          </rPr>
          <t xml:space="preserve">
Se cambio el nombre de acuerdo a la hoja de vida y la plataforma PIIP</t>
        </r>
      </text>
    </comment>
    <comment ref="G15" authorId="0" shapeId="0" xr:uid="{00000000-0006-0000-0000-000002000000}">
      <text>
        <r>
          <rPr>
            <b/>
            <sz val="9"/>
            <color indexed="81"/>
            <rFont val="Tahoma"/>
            <family val="2"/>
          </rPr>
          <t xml:space="preserve">USUARIO: 
</t>
        </r>
        <r>
          <rPr>
            <sz val="9"/>
            <color indexed="81"/>
            <rFont val="Tahoma"/>
            <family val="2"/>
          </rPr>
          <t>Corresponde de acuerdo a la hoja de vida y a la plataforma PIIP</t>
        </r>
      </text>
    </comment>
    <comment ref="M30" authorId="1" shapeId="0" xr:uid="{00000000-0006-0000-0000-000003000000}">
      <text>
        <r>
          <rPr>
            <b/>
            <sz val="9"/>
            <color rgb="FF000000"/>
            <rFont val="Tahoma"/>
            <family val="2"/>
          </rPr>
          <t>GFEEV: Datos tomados de la ejecución del convenio 2023</t>
        </r>
        <r>
          <rPr>
            <sz val="9"/>
            <color rgb="FF000000"/>
            <rFont val="Tahoma"/>
            <family val="2"/>
          </rPr>
          <t xml:space="preserve">
</t>
        </r>
      </text>
    </comment>
    <comment ref="M33" authorId="1" shapeId="0" xr:uid="{00000000-0006-0000-0000-000004000000}">
      <text>
        <r>
          <rPr>
            <b/>
            <sz val="9"/>
            <color rgb="FF000000"/>
            <rFont val="Tahoma"/>
            <family val="2"/>
          </rPr>
          <t>GFEEV: Cifra proyectada cierre 2024</t>
        </r>
        <r>
          <rPr>
            <sz val="9"/>
            <color rgb="FF000000"/>
            <rFont val="Tahoma"/>
            <family val="2"/>
          </rPr>
          <t xml:space="preserve">
</t>
        </r>
      </text>
    </comment>
    <comment ref="G39" authorId="2" shapeId="0" xr:uid="{EE33CC5A-E498-4CB9-BAF2-BC6B01C3DD32}">
      <text>
        <t>[Comentario encadenado]
Tu versión de Excel te permite leer este comentario encadenado; sin embargo, las ediciones que se apliquen se quitarán si el archivo se abre en una versión más reciente de Excel. Más información: https://go.microsoft.com/fwlink/?linkid=870924
Comentario:
    El nombre del indicador registrado en la HdV es: "Implementar iniciativas, acciones de rehabilitación, satisfacción y garantías de No Repetición en procesos de retorno o integración local en el exterior" 
Respuesta:
    Ajustado!</t>
      </text>
    </comment>
    <comment ref="V40" authorId="3" shapeId="0" xr:uid="{9F503520-D6D9-4D04-B125-D16EDEE1CA82}">
      <text>
        <t>[Comentario encadenado]
Tu versión de Excel te permite leer este comentario encadenado; sin embargo, las ediciones que se apliquen se quitarán si el archivo se abre en una versión más reciente de Excel. Más información: https://go.microsoft.com/fwlink/?linkid=870924
Comentario:
    En la HdV este porcentaje fue programado en junio, en la herramienta está en julio.</t>
      </text>
    </comment>
    <comment ref="S41" authorId="4" shapeId="0" xr:uid="{7F0A21CF-484B-4474-93DB-E2334F24D299}">
      <text>
        <t>[Comentario encadenado]
Tu versión de Excel te permite leer este comentario encadenado; sin embargo, las ediciones que se apliquen se quitarán si el archivo se abre en una versión más reciente de Excel. Más información: https://go.microsoft.com/fwlink/?linkid=870924
Comentario:
    Para el 2026 la meta es de 4 reportes, en la programación del instrumento aparecen 6 reportes, en la HdV del indicador aparecen programados 4 reportes: marzo 1, junio 1, septiembre 1, diciembre 1</t>
      </text>
    </comment>
    <comment ref="J83" authorId="5" shapeId="0" xr:uid="{B6ECB970-6DB1-48AA-B628-294E7C8BA54B}">
      <text>
        <t>[Comentario encadenado]
Tu versión de Excel te permite leer este comentario encadenado; sin embargo, las ediciones que se apliquen se quitarán si el archivo se abre en una versión más reciente de Excel. Más información: https://go.microsoft.com/fwlink/?linkid=870924
Comentario:
    Baja la meta por el $ asignado.
Respuesta:
    Baja de 100 a 86</t>
      </text>
    </comment>
    <comment ref="F118" authorId="6" shapeId="0" xr:uid="{D5DDE043-D588-4A36-9E64-449B22DE0229}">
      <text>
        <t>[Comentario encadenado]
Tu versión de Excel te permite leer este comentario encadenado; sin embargo, las ediciones que se apliquen se quitarán si el archivo se abre en una versión más reciente de Excel. Más información: https://go.microsoft.com/fwlink/?linkid=870924
Comentario:
    Desde GFEEV no consideramos que en el Plan de Acción se vincule indicadores que se encuentran en otros instrumentos de PPV, en ese sentido este indicador CONPES debe quedar en dicho instrumento.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C238" authorId="0" shapeId="0" xr:uid="{00000000-0006-0000-0100-000001000000}">
      <text>
        <r>
          <rPr>
            <b/>
            <sz val="9"/>
            <color indexed="81"/>
            <rFont val="Tahoma"/>
            <family val="2"/>
          </rPr>
          <t>Lenovo:</t>
        </r>
        <r>
          <rPr>
            <sz val="9"/>
            <color indexed="81"/>
            <rFont val="Tahoma"/>
            <family val="2"/>
          </rPr>
          <t xml:space="preserve">
Dentro del indicador se incluya las actividades relacionadas con familia, genero y generación</t>
        </r>
      </text>
    </comment>
    <comment ref="C257" authorId="0" shapeId="0" xr:uid="{00000000-0006-0000-0100-000002000000}">
      <text>
        <r>
          <rPr>
            <b/>
            <sz val="9"/>
            <color indexed="81"/>
            <rFont val="Tahoma"/>
            <family val="2"/>
          </rPr>
          <t>Lenovo:</t>
        </r>
        <r>
          <rPr>
            <sz val="9"/>
            <color indexed="81"/>
            <rFont val="Tahoma"/>
            <family val="2"/>
          </rPr>
          <t xml:space="preserve">
Dentro del indicador se incluya las actividades relacionadas con familia, genero y generación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Juan Carlos Zapata Builes</author>
  </authors>
  <commentList>
    <comment ref="D10" authorId="0" shapeId="0" xr:uid="{00000000-0006-0000-0300-000001000000}">
      <text>
        <r>
          <rPr>
            <b/>
            <sz val="9"/>
            <color indexed="81"/>
            <rFont val="Tahoma"/>
            <family val="2"/>
          </rPr>
          <t>Juan Carlos Zapata Builes:</t>
        </r>
        <r>
          <rPr>
            <sz val="9"/>
            <color indexed="81"/>
            <rFont val="Tahoma"/>
            <family val="2"/>
          </rPr>
          <t xml:space="preserve">
TERRITORIAL-NACIONAL</t>
        </r>
      </text>
    </comment>
  </commentList>
</comments>
</file>

<file path=xl/sharedStrings.xml><?xml version="1.0" encoding="utf-8"?>
<sst xmlns="http://schemas.openxmlformats.org/spreadsheetml/2006/main" count="13310" uniqueCount="750">
  <si>
    <t>Etiquetas de fila</t>
  </si>
  <si>
    <t>Contribuciones a la verdad, convivencia pacífica y garantías de no repetición</t>
  </si>
  <si>
    <t>Dirección Asuntos Étnicos</t>
  </si>
  <si>
    <t>Dirección de Gestión Interinstitucional</t>
  </si>
  <si>
    <t>Dirección de Gestión Social y Humanitaria</t>
  </si>
  <si>
    <t>Dirección de Registro y Gestión Información</t>
  </si>
  <si>
    <t>Dirección de Reparación</t>
  </si>
  <si>
    <t>Fondo de Reparación de Víctimas</t>
  </si>
  <si>
    <t>Grupo de Atención a Víctimas en el Exterior</t>
  </si>
  <si>
    <t>Grupo de Cooperación Internacional</t>
  </si>
  <si>
    <t>Grupo de enfoque psicosocial</t>
  </si>
  <si>
    <t>Grupo de Fortalecimiento a Emprendimientos de Víctimas</t>
  </si>
  <si>
    <t>Grupo de Gestión Administrativa y Documental</t>
  </si>
  <si>
    <t>Grupo de Gestión Contractual</t>
  </si>
  <si>
    <t>Grupo de Gestión de Proyectos</t>
  </si>
  <si>
    <t>Grupo de Gestión de Talento Humano</t>
  </si>
  <si>
    <t>Grupo de Gestión Financiera</t>
  </si>
  <si>
    <t>Grupo de Retornos y Reubicaciones</t>
  </si>
  <si>
    <t xml:space="preserve">Grupo de Retornos y Reubicaciones </t>
  </si>
  <si>
    <t>Grupo de Servicio al Ciudadano</t>
  </si>
  <si>
    <t>Oficina Asesora de Comunicaciones</t>
  </si>
  <si>
    <t>Oficina Asesora de Planeación</t>
  </si>
  <si>
    <t>Oficina Asesora Jurídica</t>
  </si>
  <si>
    <t>Oficina de Control Interno</t>
  </si>
  <si>
    <t>Oficina de Tecnologías de la Información</t>
  </si>
  <si>
    <t>Subdirección Coordinación Nación Territorio</t>
  </si>
  <si>
    <t>Subdirección Coordinación SNARIV</t>
  </si>
  <si>
    <t>Subdirección de asistencia y atención humanitaria</t>
  </si>
  <si>
    <t>Subdirección de Prevención y Atención de Emergencias</t>
  </si>
  <si>
    <t>Subdirección de Reparación Colectiva</t>
  </si>
  <si>
    <t>Subdirección de Reparación Individual</t>
  </si>
  <si>
    <t>Subdirección de Valoración y Registro</t>
  </si>
  <si>
    <t>Subdirección Participación</t>
  </si>
  <si>
    <t xml:space="preserve">Subdirección Participación </t>
  </si>
  <si>
    <t>Subdirección Red Nacional de Información</t>
  </si>
  <si>
    <t>Subdirección_General</t>
  </si>
  <si>
    <t>(en blanco)</t>
  </si>
  <si>
    <t>Total general</t>
  </si>
  <si>
    <t>OBJETIVO ESTRATÉGICO</t>
  </si>
  <si>
    <t>RESULTADO INSTITUCIONAL</t>
  </si>
  <si>
    <t>Cuenta de INDICADOR</t>
  </si>
  <si>
    <t xml:space="preserve">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t>
  </si>
  <si>
    <t>Acciones de prevención y protección con enfoque diferencial implementadas para mitigar nuevos hechos victimizantes en el marco del conflicto armado. </t>
  </si>
  <si>
    <t xml:space="preserve">Víctimas individuales y colectivas indemnizadas, garantizando el enfoque diferencial.   </t>
  </si>
  <si>
    <t>Víctimas individuales y colectivas reciben asistencia y atención humanitaria integral con enfoque diferencial para la superación de su situación de vulnerabilidad</t>
  </si>
  <si>
    <t xml:space="preserve">Víctimas individuales y colectivas retornadas y/o reubicadas con integralidad, voluntariedad, seguridad y dignidad.  </t>
  </si>
  <si>
    <t xml:space="preserve">Víctimas y sujetos de reparación colectiva reparados integralmente con enfoque diferencial. </t>
  </si>
  <si>
    <t>Planes Integrales de Reparación Colectiva concertados y listos para su implementación.</t>
  </si>
  <si>
    <t xml:space="preserve">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t>
  </si>
  <si>
    <t>La sociedad colombiana reconoce la gravedad de los hechos y las violencias que las víctimas han sufrido en el marco del conflicto armado y lo rechazan. Asimismo, valoran y reconocen a las víctimas, su resistencia y su rol en la construcción de paz.  </t>
  </si>
  <si>
    <t>Los responsables directos e indirectos del conflicto armado reconocen voluntariamente sus actos, garantizando la dignificación de las víctimas individuales y colectivas.</t>
  </si>
  <si>
    <t>OB3</t>
  </si>
  <si>
    <t>Las víctimas acceden efectivamente a una oferta social integral y adecuada del Estado en el nivel territorial y nacional.</t>
  </si>
  <si>
    <t xml:space="preserve">Fortalecer, modernizar, adecuar y realizar las reformas institucionales necesarias que contribuyan a garantizar la implementación de la política de víctimas del país integralmente, con enfoque de derechos, territorial y diferencial. </t>
  </si>
  <si>
    <t>La institucionalidad se ha fortalecido, modernizado y adecuado para responder a las necesidades y particularidades de las víctimas, en el marco de soluciones duraderas. </t>
  </si>
  <si>
    <t xml:space="preserve">
Se fortaleció y actualizó el sistema de información y está articulado con las entidades que atienden a las víctimas del nivel nacional y territorial</t>
  </si>
  <si>
    <t>Promover una respuesta institucional articulada para que las víctimas accedan a una oferta social amplia, adecuada, descentralizada, simultánea y sin barreras de acceso con carácter preventivo y transformador.</t>
  </si>
  <si>
    <t>Comunidades, sectores e instituciones articulan esfuerzos para la atención integral y efectiva de las víctimas. </t>
  </si>
  <si>
    <t xml:space="preserve">El territorio es el eje para la planeación y respuesta integral de la institucionalidad. </t>
  </si>
  <si>
    <t>Víctimas que participan activamente en la política pública, potenciando su capacidad de agencia, propiciando su transformación como sujetos políticos. </t>
  </si>
  <si>
    <t>Los planes de retornos y reubicaciones, así como los de reparación integral a víctimas se articulan con otros procesos de planeación y acción institucional nacional y territorial.</t>
  </si>
  <si>
    <t>OB4</t>
  </si>
  <si>
    <t>Contribuir al reconocimiento por parte de la sociedad colombiana de los hechos y las vulneraciones a los Derechos Humanos y Derecho Internacional Humanitario que las víctimas han afrontado en el marco del conflicto armado, a través de acciones restaurativ</t>
  </si>
  <si>
    <t>Cuenta de DEPENDENCIA ASOCIADA</t>
  </si>
  <si>
    <t>Dirección_Reparación</t>
  </si>
  <si>
    <t>Dirección_Gestión_Interinstitucional</t>
  </si>
  <si>
    <t>Dirección_Gestión_Social_Humanitaria</t>
  </si>
  <si>
    <t>Subdirección de Asistencia y Atención Humanitaria</t>
  </si>
  <si>
    <t>Oficinas_Asesoras</t>
  </si>
  <si>
    <t>Dirección_Registro_Gestión_Información</t>
  </si>
  <si>
    <t>Dirección_Asuntos_Étnicos</t>
  </si>
  <si>
    <t>Secretaría General</t>
  </si>
  <si>
    <t>Dirección_General</t>
  </si>
  <si>
    <r>
      <rPr>
        <b/>
        <sz val="9"/>
        <color theme="1"/>
        <rFont val="Verdana"/>
        <family val="2"/>
      </rPr>
      <t>Plan de Acción Institucional</t>
    </r>
    <r>
      <rPr>
        <sz val="9"/>
        <color theme="1"/>
        <rFont val="Verdana"/>
        <family val="2"/>
      </rPr>
      <t xml:space="preserve">
2026</t>
    </r>
  </si>
  <si>
    <t>DILIGENCIA DIRECCIONES UARIV</t>
  </si>
  <si>
    <t>ENE</t>
  </si>
  <si>
    <t>FEB</t>
  </si>
  <si>
    <t>MAR</t>
  </si>
  <si>
    <t>ABR</t>
  </si>
  <si>
    <t>MAY</t>
  </si>
  <si>
    <t>JUN</t>
  </si>
  <si>
    <t>JUL</t>
  </si>
  <si>
    <t>AGO</t>
  </si>
  <si>
    <t>SEP</t>
  </si>
  <si>
    <t>OCT</t>
  </si>
  <si>
    <t>NOV</t>
  </si>
  <si>
    <t>DIC</t>
  </si>
  <si>
    <t>DEPENDENCIA</t>
  </si>
  <si>
    <t>DEPENDENCIA ASOCIADA</t>
  </si>
  <si>
    <t>ACCIÓN</t>
  </si>
  <si>
    <t>INDICADOR</t>
  </si>
  <si>
    <t>FÓRMULA</t>
  </si>
  <si>
    <t>META 2025</t>
  </si>
  <si>
    <t>META 2026</t>
  </si>
  <si>
    <t>META CUATRIENIO_(SOLO PND)</t>
  </si>
  <si>
    <t>NIVEL</t>
  </si>
  <si>
    <t>LÍNEA BASE</t>
  </si>
  <si>
    <t>PROYECCIÓN DE CIERRE 2025</t>
  </si>
  <si>
    <t>FUENTE</t>
  </si>
  <si>
    <t>¿APLICA DESAGREGACIÓN POR ENFOQUES DIFERENCIALES?</t>
  </si>
  <si>
    <t>PROGRAMACIÓN</t>
  </si>
  <si>
    <t>Implementar el Plan Estratégico de Talento Humano</t>
  </si>
  <si>
    <t>Porcentaje de implementación del Plan Estratégico de Talento Humano</t>
  </si>
  <si>
    <t>(Número actividades del plan estratégico de talento humano implementadas/Número de actividades del plan estratégico de talento humano definidas en el corte a evaluar) * 100</t>
  </si>
  <si>
    <t>Nivel Nacional</t>
  </si>
  <si>
    <t xml:space="preserve">Plan Estratégico </t>
  </si>
  <si>
    <t>NO</t>
  </si>
  <si>
    <t>Seguimiento a los trámites solicitados por las dependencias que se encuentran publicados en el plan anual de adquisiciones.</t>
  </si>
  <si>
    <t>Porcentaje de Avance en la gestión del plan anual de adquisiciones. </t>
  </si>
  <si>
    <t>(Solicitudes tramitadas durante el corte / Solicitudes programadas durante el Corte )*100</t>
  </si>
  <si>
    <t>Borrador Plan anual de adquisiciones vigencia 2025</t>
  </si>
  <si>
    <t xml:space="preserve">Cumplir con el porcentaje de INPANUT requerido para evitar castigos de asignación de PAC											
</t>
  </si>
  <si>
    <t>Porcentaje de ejecución mensual del PAC</t>
  </si>
  <si>
    <t>(PAC Pagado / PAC Asignado en el mes)*100</t>
  </si>
  <si>
    <t>Apuestas estratégicas de la entidad</t>
  </si>
  <si>
    <t>Medir el nivel de ejecución de la apropiación presupuestal vigente a través del registro de compromisos, evidenciando el avance en la ejecución financiera de los recursos asignados por la entidad.</t>
  </si>
  <si>
    <t>Nivel de Ejecución Presupuestal</t>
  </si>
  <si>
    <t>(Valor Registros Presupuestales Compromisos / Valor Apropiación Vigente)*100</t>
  </si>
  <si>
    <t>Fortalecimiento de la Política de Archivo y Gestión Documental de la Unidad de Atención y Reparación Integral a Víctimas</t>
  </si>
  <si>
    <t>Porcentaje del Plan Institucional de Archivo Implementado</t>
  </si>
  <si>
    <t>(Número de Actividades Ejecutadas en el Cuatrimestre / Número de Actividades Programadas en la vigencia)*100</t>
  </si>
  <si>
    <t>Plan Institucional</t>
  </si>
  <si>
    <t>Evaluación del nivel de cumplimiento de las acciones programadas en el PIGA para asegurar el avance de la gestión ambiental institucional y facilitar la toma oportuna de decisiones para mejorar la implementación del SGA.</t>
  </si>
  <si>
    <t>Porcentaje de implementación del PIGA</t>
  </si>
  <si>
    <t>(Cantidad de Acciones reportadas en el trimestre/ Cantidad de Acciones programadas en la vigencia)*100</t>
  </si>
  <si>
    <t>-</t>
  </si>
  <si>
    <t>NA</t>
  </si>
  <si>
    <t>Medición de criterios de Almacenamiento</t>
  </si>
  <si>
    <t xml:space="preserve">"Factores estratégicos en la gestión de bienes de la UARIV plasmados en las políticas de Propiedades, Planta y Equipo de la entidad, valorados según la criticidad que represente el criterio de evaluación en el proceso, sin que la
suma de todos los factores supere los mil (1000) puntos."											</t>
  </si>
  <si>
    <t>Implementación de nuevos servicios y funcionalidades en los sistemas de información críticos de la Unidad</t>
  </si>
  <si>
    <t>Sistemas de información actualizados</t>
  </si>
  <si>
    <t>NUMERO DE CASOS DE DESARROLLO O MANTENIMIENTO DE NUEVOS SISTEMAS DE INFORMACIÓN SOLUCIONADOS OPORTUNAMENTE DURANTE EL TRIMESTRE SEGÚN EL ACUERDO DE NIVEL DE SERVICIO ESTABLECIDO</t>
  </si>
  <si>
    <t>Proyecto de inversión</t>
  </si>
  <si>
    <t>Gestionar la operación y el soporte de la infraestructura y los servicios tecnológicos</t>
  </si>
  <si>
    <t>Índice de capacidad en la prestación de servicios de tecnología</t>
  </si>
  <si>
    <r>
      <rPr>
        <sz val="9"/>
        <color rgb="FF000000"/>
        <rFont val="Verdana"/>
        <family val="2"/>
      </rPr>
      <t xml:space="preserve">
Promedio del Acuerdo de Nivel de Servicio (ANS) de los servicios de </t>
    </r>
    <r>
      <rPr>
        <i/>
        <sz val="9"/>
        <color rgb="FF000000"/>
        <rFont val="Verdana"/>
        <family val="2"/>
      </rPr>
      <t xml:space="preserve">Cómputo por demanda </t>
    </r>
    <r>
      <rPr>
        <sz val="9"/>
        <color rgb="FF000000"/>
        <rFont val="Verdana"/>
        <family val="2"/>
      </rPr>
      <t>(99,95%),</t>
    </r>
    <r>
      <rPr>
        <i/>
        <sz val="9"/>
        <color rgb="FF000000"/>
        <rFont val="Verdana"/>
        <family val="2"/>
      </rPr>
      <t xml:space="preserve"> Dotación Tecnológica </t>
    </r>
    <r>
      <rPr>
        <sz val="9"/>
        <color rgb="FF000000"/>
        <rFont val="Verdana"/>
        <family val="2"/>
      </rPr>
      <t xml:space="preserve">(96%),  </t>
    </r>
    <r>
      <rPr>
        <i/>
        <sz val="9"/>
        <color rgb="FF000000"/>
        <rFont val="Verdana"/>
        <family val="2"/>
      </rPr>
      <t>Conectividad y telefonía</t>
    </r>
    <r>
      <rPr>
        <sz val="9"/>
        <color rgb="FF000000"/>
        <rFont val="Verdana"/>
        <family val="2"/>
      </rPr>
      <t xml:space="preserve"> (99,6%)</t>
    </r>
  </si>
  <si>
    <t xml:space="preserve">Implementar el portafolio de proyectos y operaciones del Plan Estratégico de Tecnologías de la Información (PETI) para la vigencia 2025 (Nivel de capacidades de TI) </t>
  </si>
  <si>
    <t>Índice de capacidades de tecnologías de la información de la Unidad</t>
  </si>
  <si>
    <t>Sumatoria del nivel de capacidades de Tecnologías de la Información / Número de capacidades de TI</t>
  </si>
  <si>
    <t xml:space="preserve">Implementar el Plan Estratégico de Seguridad de la información vigencia 2025 (PESI)
</t>
  </si>
  <si>
    <t>Índice de ciberseguridad de la Unidad</t>
  </si>
  <si>
    <t>Sumatoria de la contribución ponderada de los proyectos y operaciones del Plan estratégico de Seguridad de la Información</t>
  </si>
  <si>
    <t>Verificar y evaluar el sistema de control interno de los procesos institucionales y DT a través de auditorias internas de  gestión</t>
  </si>
  <si>
    <t>Avance en la planificación y  ejecución del plan anual de auditorias institucional</t>
  </si>
  <si>
    <t>Número de auditorías planificadas y ejecutadas</t>
  </si>
  <si>
    <t>Plan anual y programa anual de auditoria</t>
  </si>
  <si>
    <t>Hacer seguimiento a las actividades contenidas en los planes de mejoramiento institucionales suscritos con la Contraloría General de la República,  para determinar el cumplimiento y efectividad de dichas acciones</t>
  </si>
  <si>
    <t>Planes de mejoramiento suscritos con la Contraloría General de la Republica con seguimiento realizado</t>
  </si>
  <si>
    <t>Sumatoria de planes de mejoramiento suscritos con la Contraloría General de la República con seguimiento realizado</t>
  </si>
  <si>
    <t>Plan institucional de mejoramiento con la CGR</t>
  </si>
  <si>
    <t>Desarrollar estrategias de defensa judicial de la Entidad propendiendo por mantener el alto índice de favorabilidad en todas las actividades judiciales.</t>
  </si>
  <si>
    <t>Porcentaje de actuaciones judiciales y prejudiciales adelantadas en el marco de procesos en contra o promovidos por la Entidad, dentro de los términos establecidos por la Ley, atendiendo los lineamientos del manual de defensa judicial y el procedimiento de saneamiento</t>
  </si>
  <si>
    <t>(Número de actuaciones judiciales y prejudiciales realizadas durante el periodo / número total de actuaciones judiciales y prejudiciales requeridas durante el periodo)*100</t>
  </si>
  <si>
    <t>Mejora de procesos de la entidad</t>
  </si>
  <si>
    <t>Desarrollar la estrategia de prevención y litigio contra el fraude en todo el territorio nacional </t>
  </si>
  <si>
    <t xml:space="preserve">Porcentaje de implementación de la Estrategia de prevención contra el fraude </t>
  </si>
  <si>
    <t>(Número de actividades de prevención  contra el fraude realizadas en el periodo / Número total de actividades programadas en el periodo a reportar)*100 </t>
  </si>
  <si>
    <t xml:space="preserve">Elaborar respuesta a órdenes y requerimientos judiciales en el marco de la política pública de víctimas. </t>
  </si>
  <si>
    <t>Porcentaje de respuesta a órdenes y requerimientos judiciales en el marco de la política pública de víctimas</t>
  </si>
  <si>
    <t>(Número de órdenes y requerimientos judiciales tramitados / Total de órdenes y requerimientos judiciales recibidos)*100</t>
  </si>
  <si>
    <t>Dar trámite a los recursos de apelación queja y revocatoria directa contra las decisiones proferidas por la Dirección de Gestión Social y Humanitaria, Dirección de Registro y la Subdirección de Reparación Individual.</t>
  </si>
  <si>
    <t>Porcentaje de actos administrativos que resuelven recursos de apelación, queja y revocatoria directa contra las decisiones proferidas por la Dirección de Gestión Social y Humanitaria, Dirección de Registro y la Subdirección de Reparación Individual.</t>
  </si>
  <si>
    <t>(Número de actos administrativos de recursos de apelación, quejas y revocatorias directas gestionados dentro del periodo/ Total de actos administrativos de recursos de apelación, quejas y revocatorias directas recibidos)*100</t>
  </si>
  <si>
    <t>Atender las solicitudes de reglamentación, conceptos y lineamientos estratégicos para la implementación de la PPV.</t>
  </si>
  <si>
    <t>Porcentaje de documentos emitidos con oportunidad  acerca de la reglamentación, conceptos o lineamientos para la implementación de la PPV solicitados a la OAJ.</t>
  </si>
  <si>
    <t>(Número de documentos emitidos con oportunidad sobre la implementación de la PPV en el periodo a reportar / número de solicitudes realizadas a la OAJ respecto de la reglamentación, concepto o lineamientos para la implementación de la PPV en el periodo a reportar)*100</t>
  </si>
  <si>
    <t>Desarrollar acciones comunicativas orientadas a la dignificación de las víctimas, mediante la divulgación de los procesos que contribuyan a la reparación integral que brinda la Unidad.</t>
  </si>
  <si>
    <t>Número de acciones comunicativas implementados para divulgar la atención y reparación integral  de la Unidad.</t>
  </si>
  <si>
    <t xml:space="preserve">Sumatoria de acciones de comunicación masiva </t>
  </si>
  <si>
    <t>Plan institucional</t>
  </si>
  <si>
    <t>Desarrollar acciones de comunicación con enfoque diferencial y territorial, orientadas a brindar información pública, oportuna, veraz y con lenguaje claro.</t>
  </si>
  <si>
    <t>Número de acciones de comunicación directa con enfoque diferencial y territorial implementadas</t>
  </si>
  <si>
    <t xml:space="preserve"> 
Sumatoria de acciones comunicativas implementados para divulgar la atención y reparación integral de la Unidad.</t>
  </si>
  <si>
    <t>Desarrollar acciones comunicativas derivadas de las diferentes alianzas estratégicas que contribuyan a la reparación integral de las víctimas.</t>
  </si>
  <si>
    <t>Número de acciones comunicativas derivadas de alianzas estratégicas implementadas.</t>
  </si>
  <si>
    <t xml:space="preserve"> Sumatoria de acciones de incidencia e impacto público a través de alianzas estratégicas y de divulgación de contenidos transmedia.</t>
  </si>
  <si>
    <t>Gestionar recursos de cooperación internacional para la asistencia, atención y reparación integral a las víctimas</t>
  </si>
  <si>
    <t>Recursos de cooperación internacional y alianzas estratégicas gestionados para la implementación de la política pública de víctimas (en millones de dólares).</t>
  </si>
  <si>
    <t>Sumatoria de recursos de cooperación internacional y de alianzas estratégicas gestionados para la implementación de la política pública de víctimas. (En millones de dólares)</t>
  </si>
  <si>
    <t>_</t>
  </si>
  <si>
    <t>Presentar iniciativas o proyectos a la cooperación internacional o aliado estratégico para su financiación e implementación</t>
  </si>
  <si>
    <t>Numero Iniciativas o proyectos presentados por la Unidad para las Víctimas a la cooperación internacional o aliado estratégico</t>
  </si>
  <si>
    <t>Sumatoria de 
iniciativas o proyectos presentados por la Unidad para las Víctimas, nivel nacional o territorial, a la cooperación internacional o aliado estratégico</t>
  </si>
  <si>
    <t>Beneficiar a las víctimas a través de las Líneas especiales de crédito para el sector agropecuario.</t>
  </si>
  <si>
    <t>Número de víctimas beneficiadas de las líneas especiales de crédito para el sector agropecuario.</t>
  </si>
  <si>
    <t>CONPES 4031 DE 2021</t>
  </si>
  <si>
    <t>SI</t>
  </si>
  <si>
    <t>Beneficiar a las víctimas a través de las líneas de crédito disponibles</t>
  </si>
  <si>
    <t>Número de Líneas de crédito disponibles</t>
  </si>
  <si>
    <t>Número de Líneas de crédito disponibles a víctimas del conflicto armado</t>
  </si>
  <si>
    <t>LEY 1448 DE 2011</t>
  </si>
  <si>
    <t>Orientar unidades productivas de víctimas individuales y colectivas; y  en el marco de la articulación misional ; orientado a garantizar el acceso a la generación de ingresos.</t>
  </si>
  <si>
    <t xml:space="preserve">Número de orientaciones generales que demanden las unidades productivas y/o emprendimientos de víctimas. </t>
  </si>
  <si>
    <t>Numero de orientaciones generales solicitadas/Número de orientaciones generales realizadas</t>
  </si>
  <si>
    <t>N/A</t>
  </si>
  <si>
    <t>Caracterizar o actualizar la información de  unidades productivas de víctimas a través del formulario de autogestión.</t>
  </si>
  <si>
    <t>Porcentaje de unidades productivas y/o emprendimientos de víctimas con formulario de autogestión diligenciado.</t>
  </si>
  <si>
    <t>Número de formularios de autogestión diligenciados por victimas con estado de inclusión en el RUV/ Número de registros de unidades productivas y/o emprendimientos de víctimas integrados a la base de caracterización histórica</t>
  </si>
  <si>
    <t xml:space="preserve">
LEY 1448 DE 2011
PND
PLAN INSTITUCIONAL</t>
  </si>
  <si>
    <t>Asistir técnicamente unidades productivas de víctimas individuales y colectivas; y  en el marco de la articulación misional ; orientado a garantizar el acceso a la generación de ingresos.</t>
  </si>
  <si>
    <t>Número de asistencias técnicas a unidades productivas de víctimas</t>
  </si>
  <si>
    <t>Suma de asistencias técnicas a unidades productivas de víctimas</t>
  </si>
  <si>
    <t>Fortalecer unidades productivas de víctimas individuales y colectivas; y  en el marco de la articulación misional,  con el fin de garantizar el acceso a la generación de ingresos.</t>
  </si>
  <si>
    <t>Número de unidades productivas de víctimas fortalecidas</t>
  </si>
  <si>
    <t>Suma de unidades productivas fortalecidas</t>
  </si>
  <si>
    <t>Nivel Territorial</t>
  </si>
  <si>
    <t>Encadenar unidades productivas  de  víctimas individuales y/o colectivas mediante acciones de comercialización con aliados que permitan garantizar el acceso a la generación de ingresos.</t>
  </si>
  <si>
    <t>Número de unidades productivas que participan de acciones de visibilización</t>
  </si>
  <si>
    <t>Suma de unidades productivas con acciones de visibilización</t>
  </si>
  <si>
    <t>Número de unidades productivas que participan de acciones de comercialización</t>
  </si>
  <si>
    <t>Suma de unidades productivas con acciones de comercialización</t>
  </si>
  <si>
    <t>Mixto</t>
  </si>
  <si>
    <t>Facilitar el acceso a servicios de atención y orientación para víctimas en el exterior y la asistencia técnica a consulados de Colombia en el mundo</t>
  </si>
  <si>
    <t xml:space="preserve">Brindar atención integral y realizar los trámites a las solicitudes de víctimas organizadas y no organizadas en el exterior o en retorno y asistencia técnica a los consulados y organizaciones en los países de acogida.
</t>
  </si>
  <si>
    <t>Sumatoria de atenciones realizadas a víctimas organizadas y no organizadas en el exterior</t>
  </si>
  <si>
    <t>Proyecto de Inversión Canales</t>
  </si>
  <si>
    <t>Implementar iniciativas y/o acciones de rehabilitación,  satisfacción y garantías de No Repetición, Integración local en el exterior, participación y fortalecimiento organizativo</t>
  </si>
  <si>
    <t>Implementar iniciativas y acciones de rehabilitación, satisfacción, garantías de No Repetición en procesos de retorno o integración local en el exterior.</t>
  </si>
  <si>
    <t>(Número de iniciativas y acciones implementadas / Número total de iniciativas y acciones planificadas) * 100</t>
  </si>
  <si>
    <t>Proyecto de Inversión Reparación, Retornos, Snariv</t>
  </si>
  <si>
    <t>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t>
  </si>
  <si>
    <t>Porcentaje de avance en la implementación de acciones territorializables y del orden nacional, para la implementación y medición del Modelo de Operación de Enfoques Diferenciales y de Género en el marco de la Politica Publica de Víctimas.</t>
  </si>
  <si>
    <t>Número de acciones territorializables y del orden nacional ejecutadas/Número de acciones territorializables y del orden nacional programadas *100</t>
  </si>
  <si>
    <t xml:space="preserve">Proyecto de Inversión </t>
  </si>
  <si>
    <t>Impulsar la implementación efectiva del plan de acción institucional, fortaleciendo la articulación interinstitucional y asegurando una atención integral, oportuna y diferencial a las víctimas del conflicto armado, con enfoque territorial y de derechos.</t>
  </si>
  <si>
    <t>Número de reportes de seguimiento al plan de trabajo misional de las dependencias de la entidad</t>
  </si>
  <si>
    <t>Sumatoria de reportes de seguimiento al plan de trabajo misional de las dependencias de la entidad</t>
  </si>
  <si>
    <t>Estratégico</t>
  </si>
  <si>
    <t>Formular los Planes específicos de prevención y atención con comunidades negras, afrocolombianas, raizales y palanqueras.</t>
  </si>
  <si>
    <t>Número de planes específicos de prevención y atención para comunidades Negras, Afrocolombianas, Raízales y Palenqueras formulados.</t>
  </si>
  <si>
    <t>Sumatoria de planes específicos de prevención y atención para comunidades Negras, Afrocolombianas, Raízales y Palenqueras formulados.</t>
  </si>
  <si>
    <t>CONPES</t>
  </si>
  <si>
    <t xml:space="preserve">Implementar medidas competencia de la Unidad para las Víctimas de los planes específicos de prevención y atención para comunidades Negras, Afrocolombianas, Raízales y Palenqueras
</t>
  </si>
  <si>
    <t xml:space="preserve">Número de medidas implementadas competencia de la Unidad para las Víctimas de los planes específicos de prevención y atención para comunidades Negras, Afrocolombianas, Raízales y Palenqueras
</t>
  </si>
  <si>
    <t>Sumatoria de medidas implementadas competencia de la Unidad para las Víctimas de los planes específicos de prevención y atención para comunidades Negras, Afrocolombianas, Raízales y Palenqueras</t>
  </si>
  <si>
    <t>Implementar escenarios de concertación a comunidades étnicas para el acceso a las medidas contenidas en los decretos leyes en el marco al derecho a la autonomía y el gobierno propio y la participación efectiva.</t>
  </si>
  <si>
    <t>Número de comunidades étnicas con procesos de concertación para el acceso a las medidas contenidas en los decretos leyes en el marco al derecho a la autonomía y el gobierno propio y la participación efectiva finalizados</t>
  </si>
  <si>
    <t>Sumatoria de comunidades étnicas con procesos de concertación para el acceso a las medidas contenidas en los decretos leyes en el marco al derecho a la autonomía y el gobierno propio y la participación efectiva finalizados</t>
  </si>
  <si>
    <t>Realizar seguimiento a los acuerdos concertados con las Comunidades Étnicas en el PND 2023-2026</t>
  </si>
  <si>
    <t>Porcentaje de avance en la consolidación e implementación para la reglamentación del Decreto Ley 4635 de 2011.</t>
  </si>
  <si>
    <t>(Número de hitos para consolidación e implementación para la reglamentación del Decreto Ley 4635 de 2011 cumplidos / Total de hitos para consolidación e implementación para la reglamentación del Decreto Ley 4635 de 2011 programados)*100</t>
  </si>
  <si>
    <t>PND</t>
  </si>
  <si>
    <t>Realizar fortalecimiento organizativo en el marco de las emergencias especiales a comunidades étnicas.</t>
  </si>
  <si>
    <t>Número de emergencias especiales de comunidades étnicas víctimas del conflicto armado acompañadas</t>
  </si>
  <si>
    <t>Acompañar en la medición de SME a comunidades étnicas víctimas de desplazamiento forzado masivos de acuerdo a lo establecido en los Decretos Ley Étnicos</t>
  </si>
  <si>
    <t>Porcentaje de avance en el acompañamiento a comunidades étnicas víctimas de desplazamiento forzado masivos para la medición de la subsistencia mínima de acuerdo con lo establecido en los Decretos Ley Étnicos</t>
  </si>
  <si>
    <t>(Número de comunidades étnicas víctimas de desplazamiento forzado por eventos masivos focalizadas  acompañadas / Total comunidades étnicas víctimas de desplazamiento forzado por eventos masivos focalizadas)*100</t>
  </si>
  <si>
    <t>Acompañar técnicamente el proceso de entrega de ayuda humanitaria a las víctimas étnicas de confinamiento de acuerdo a lo establecido en los Decretos Ley Étnicos</t>
  </si>
  <si>
    <t>Porcentaje de avance en el acompañamiento a comunidades étnicas víctimas de confinamiento de acuerdo con lo establecido en los Decretos Ley Étnicos</t>
  </si>
  <si>
    <t>(Número de comunidades étnicas víctimas de confinamiento acompañadas / Total comunidades étnicas víctimas de confinamiento focalizadas)*100</t>
  </si>
  <si>
    <t>Asistir técnicamente a las entidades territoriales en la implementación de los Decretos Ley para la inclusión del enfoque diferencial en los instrumentos de planeación territorial</t>
  </si>
  <si>
    <t>Número de Entidades territoriales asistidas técnicamente en la implementación de los Decretos Ley</t>
  </si>
  <si>
    <t>Sumatoria de Entidades territoriales asistidas técnicamente en la implementación de los Decretos Ley</t>
  </si>
  <si>
    <t>Realizar el seguimiento a la inversión adecuada de los recursos en el marco de la implementación de la medida de indemnización colectiva otorgada a los sujetos de reparación colectiva étnico</t>
  </si>
  <si>
    <t>Número de sujetos de reparación colectiva étnicos con seguimiento a la implementación de la Medida de Indemnización Colectiva realizado</t>
  </si>
  <si>
    <t>Sumatoria de sujetos de reparación colectiva étnicos con seguimiento a la implementación de la Medida de Indemnización Colectiva realizado</t>
  </si>
  <si>
    <t>Porcentaje de avance en la ejecución del Plan de implementación efectiva y acelerada del Decreto 4633 de 2011.</t>
  </si>
  <si>
    <t>(Número de hitos para consolidación e implementación para la reglamentación del Decreto Ley 4633 de 2011 cumplidos / Total de hitos para consolidación e implementación para la reglamentación del Decreto Ley 4633 de 2011 programados)*100</t>
  </si>
  <si>
    <t>Porcentaje de avance en la consolidación e implementación para la reglamentación del Decreto Ley 4634 de 2011.</t>
  </si>
  <si>
    <t>(Número de hitos para consolidación e implementación para la reglamentación del Decreto Ley 4634 de 2011 cumplidos / Total de hitos para consolidación e implementación para la reglamentación del Decreto Ley 4634 de 2011 programados)*100</t>
  </si>
  <si>
    <t>Implementar y concertar acciones de fortalecimiento a nivel comunitario con enfoque de derechos, territorial y diferencial</t>
  </si>
  <si>
    <t>Número de acciones de fortalecimiento a nivel comunitario con enfoque de derechos, territorial y diferencial implementadas</t>
  </si>
  <si>
    <t>Sumatoria de acciones de fortalecimiento a nivel comunitario con enfoque de derechos, territorial y diferencial implementadas</t>
  </si>
  <si>
    <t>Indemnizar a las víctimas del conflicto armado</t>
  </si>
  <si>
    <t>Número de víctimas indemnizadas</t>
  </si>
  <si>
    <t>Sumatoria de número de personas víctimas del conflicto armado interno, con indemnización otorgada a través de Resoluciones de indemnización, sentencias de justicia y paz y otras sentencias.</t>
  </si>
  <si>
    <t>Entregar a las víctimas del conflicto armado las cartas que otorgan la medida de indemnización</t>
  </si>
  <si>
    <t>Cartas de indemnización administrativa aptas, entregadas.</t>
  </si>
  <si>
    <t>(Número de cartas de indemnización administrativa entregadas/total de cartas de indemnización vigentes y aptas para ser entregadas)* 100.</t>
  </si>
  <si>
    <t>Subdirección de reparación individual</t>
  </si>
  <si>
    <t>Acompañar la inversión adecuada de los recursos de indemnización</t>
  </si>
  <si>
    <t>Número de víctimas acompañadas en la inversión adecuada de los recursos de la indemnización administrativa.</t>
  </si>
  <si>
    <t>Atender a  mujeres víctimas incluidas en el RUV, focalizadas y acompañadas diferencialmente con estrategias de reparación.</t>
  </si>
  <si>
    <t>Número de mujeres víctimas incluidas en el RUV, focalizadas y acompañadas diferencialmente con estrategias de reparación</t>
  </si>
  <si>
    <t>Sumatoria de mujeres víctimas incluidas en el RUV, focalizadas y acompañadas diferencialmente con estrategias de reparación.</t>
  </si>
  <si>
    <t xml:space="preserve">Implementar en comunidades con plan de retornos y reubicación la estrategia de Tejiéndonos. </t>
  </si>
  <si>
    <t>Comunidades que han recibido la estrategia de tejido social en el marco de los planes de retorno y reubicación.</t>
  </si>
  <si>
    <t>Sumatoria de comunidades que han recibido la estrategia de tejido social en el marco de los planes de retorno y reubicación.</t>
  </si>
  <si>
    <t>CONPES 4031</t>
  </si>
  <si>
    <t xml:space="preserve">Atender víctimas en la medida de garantías de No Repetición </t>
  </si>
  <si>
    <t>Número de víctimas que acceden a medidas de garantías de no repetición a nivel individual.</t>
  </si>
  <si>
    <t>Sumatoria de víctimas que acceden a medidas de garantías de no repetición a nivel individual.</t>
  </si>
  <si>
    <t>Coordinar/Articular con el operador la implementación de los actos simbólicos y dignificación en las entidades territoriales. Implementar los actos simbólicos y de conmemoración.</t>
  </si>
  <si>
    <t>Actos simbólicos y de dignificación implementados</t>
  </si>
  <si>
    <t xml:space="preserve">Número de actos simbólicos y de dignificación implementados </t>
  </si>
  <si>
    <t>Atender víctimas en las medidas de satisfacción a nivel individual.</t>
  </si>
  <si>
    <t>Número de víctimas que acceden a medidas de satisfacción a nivel individual.</t>
  </si>
  <si>
    <t>Sumatoria de víctimas que acceden a medidas de satisfacción individual.</t>
  </si>
  <si>
    <t>Atender víctimas individuales en la medida de rehabilitación psicosocial.</t>
  </si>
  <si>
    <t>Víctimas individuales con rehabilitación psicosocial.</t>
  </si>
  <si>
    <t>Sumatoria de víctimas con rehabilitación psicosocial</t>
  </si>
  <si>
    <t>Proyecto de Inversión - CONPES 4031</t>
  </si>
  <si>
    <t>Realizar entrega de cuerpos o restos óseos acompañados según solicitudes remitidas por la fiscalía.</t>
  </si>
  <si>
    <t>Porcentaje de familiares con acompañamiento psicosocial en los procesos de búsqueda y entrega digna de cadáveres recibido.</t>
  </si>
  <si>
    <t>(Número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t>
  </si>
  <si>
    <t>Creado en siplan</t>
  </si>
  <si>
    <t>Realizar acciones de acompañamiento psicosocial en el marco de la medida de rehabilitación comunitaria en sujetos de reparación colectiva focalizados en todas las fases de la ruta.</t>
  </si>
  <si>
    <t>Acciones de acompañamiento psicosocial realizadas en el marco de la medida de rehabilitación en sujetos de reparación colectiva focalizados en ruta e implementación.</t>
  </si>
  <si>
    <t>(Acciones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t>
  </si>
  <si>
    <t>META CONSTANTE</t>
  </si>
  <si>
    <t>Centros regionales de atención a víctimas con acompañamiento psicosocial, en funcionamiento</t>
  </si>
  <si>
    <t>Número de centros regionales de atención a víctimas con acompañamiento psicosocial, en funcionamiento</t>
  </si>
  <si>
    <t>PMI</t>
  </si>
  <si>
    <t>Creado en siplan - Revisar meta constante para los tres meses</t>
  </si>
  <si>
    <t>3.27 Proporcionar atención psicosocial diferencial a las víctimas del conflicto armado LGBTIQ+ que la soliciten.</t>
  </si>
  <si>
    <t>Porcentaje de víctimas LGBTIQ+ en atención psicosocial diferencial solicitada en los centros regionales de atención</t>
  </si>
  <si>
    <t>(Número de víctimas LGBTIQ+ que solicitaron atención psicosocial diferencial en los CRAV/ número total de víctimas que recibieron atención psicosocial en los CRAV)*100</t>
  </si>
  <si>
    <t>CONPES 4147</t>
  </si>
  <si>
    <t>Reducir las violencias por prejuicio que amenazan la vida, la seguridad y la integridad de la población LGBTIQ+, así como vacíos en la prevención, atención y sanción de las mismas.</t>
  </si>
  <si>
    <t>3.26 Realizar eventos de reparación simbólica y reconciliación en comunidades donde la violencia contra las víctimas del conflicto armado LGBTIQ+ ha fracturado las redes de apoyo, incluyendo ceremonias y eventos que promuevan garantías para la reparación y no repetición</t>
  </si>
  <si>
    <t>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</si>
  <si>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t>
  </si>
  <si>
    <t>2.40 Acompañar a mujeres víctimas cuidadoras/jefas de hogar con estrategias asociadas a medidas de satisfacción en el marco de la ruta de reparación individual de manera diferencial</t>
  </si>
  <si>
    <t>Número de mujeres víctimas cuidadoras/jefas de hogar que acceden a medidas de satisfacción en el marco de la ruta de reparación individual</t>
  </si>
  <si>
    <t>Sumatoria del número de mujeres víctimas cuidadoras/jefas de hogar que acceden a medidas de satisfacción en el marco de la ruta de reparación individual</t>
  </si>
  <si>
    <t>CONPES 4143</t>
  </si>
  <si>
    <t xml:space="preserve">Incrementar el reconocimiento y goce efectivo de los derechos de las personas cuidadoras, para mejorar su calidad de vida y las condiciones en las que proveen cuidado. </t>
  </si>
  <si>
    <t>2.41 Garantizar el acceso a medidas de garantías de no repetición a nivel individual para mujeres víctimas cuidadoras/jefas de hogar</t>
  </si>
  <si>
    <t>Número de mujeres víctimas cuidadoras/jefas de hogar que acceden a medidas de garantías de no repetición a nivel individual.</t>
  </si>
  <si>
    <t>Sumatoria del número de mujeres víctimas cuidadoras/jefas de hogar que acceden a medidas de garantías de no repetición a nivel individual.</t>
  </si>
  <si>
    <t>5.27 Implementar actividades de la estrategia Fortaleciendo Capacidades desde el Enfoque de Derechos para mujeres víctimas con el protocolo Vivificarte.</t>
  </si>
  <si>
    <t>Número de mujeres víctimas del conflicto armado que acceden a medidas de satisfacción individual implementadas con enfoque de género y derechos.</t>
  </si>
  <si>
    <t>Sumatoria de mujeres víctimas del conflicto armado que acceden a medidas de satisfacción individual implementadas con enfoque de género y derechos.</t>
  </si>
  <si>
    <t>CONPES 4080</t>
  </si>
  <si>
    <t>Entregar auxilio para transporte, alimentación y hospedaje y subsidio funerario entregado en el marco de los procesos de búsqueda, exhumación y entrega de cuerpos o restos óseos</t>
  </si>
  <si>
    <t>Número de hogares con auxilio para transporte, alimentación y hospedaje y subsidio funerario entregado en el marco de los procesos de búsqueda, exhumación y entrega de cuerpos o restos óseos.</t>
  </si>
  <si>
    <t>Sumatoria de los hogares con auxilio para transporte, alimentación y hospedaje y subsidio funerario entregado en el marco de los procesos de búsqueda, exhumación y entrega de cuerpos o restos óseos.</t>
  </si>
  <si>
    <t>Realizar seguimiento a los planes de retornos y reubicaciones aprobados y en actualización en el marco de los CTJT, subcomités o mesas de sostenibilidad.</t>
  </si>
  <si>
    <t>Planes de retornos y reubicaciones aprobados con seguimiento a la implementación de las acciones en el marco de los CTJT, subcomités o mesas de sostenibilidad.</t>
  </si>
  <si>
    <t>(Número de planes de retornos y reubicaciones aprobados con seguimiento a la implementación de las acciones en el marco de los CTJT, subcomités o mesas de sostenibilidad/ Número de planes de retornos y reubicaciones aprobados en CTJT)*100</t>
  </si>
  <si>
    <t>Falta Dts en SIPLAN cod 133</t>
  </si>
  <si>
    <t>Entregar esquemas especiales de acompañamiento familiar a hogares urbanos</t>
  </si>
  <si>
    <t>Número de hogares con esquemas especiales de acompañamiento familiar recibido en el área urbana.</t>
  </si>
  <si>
    <t>Entregar esquemas especiales de acompañamiento comunitario</t>
  </si>
  <si>
    <t>Número de esquemas especiales de acompañamiento comunitarios entregados en el marco de los planes de retorno y reubicación.</t>
  </si>
  <si>
    <t>Brindar apoyo a hogares para la sostenibilidad del RR</t>
  </si>
  <si>
    <t xml:space="preserve">Número de hogares que han recibido el apoyo para la sostenibilidad del retorno y la reubicación. </t>
  </si>
  <si>
    <t>Número de hogares que han recibido el apoyo para la sostenibilidad del retorno y la reubicación.</t>
  </si>
  <si>
    <t>Entregar esquemas especiales de acompañamiento comunitario al RR en comunidades étnicas</t>
  </si>
  <si>
    <t>Número de comunidades étnicas que recibieron un esquema especial de acompañamiento comunitario al retorno o reubicación.</t>
  </si>
  <si>
    <t>Brindar asistencia Técnica a entidades SNARIV en materia de retornos y reubicaciones</t>
  </si>
  <si>
    <t>Entidades del Sistema Nacional de Atención y Reparación Integral a las Víctimas asistidas técnicamente</t>
  </si>
  <si>
    <t>Número de Entidades del Sistema Nacional de Atención y Reparación Integral a las Víctimas asistidas técnicamente</t>
  </si>
  <si>
    <t>Entregar recursos a hogares para el transporte de bienes</t>
  </si>
  <si>
    <t>Hogares que han recibido recursos para el transporte de bienes.</t>
  </si>
  <si>
    <t>Número de Hogares que han recibido recursos para el transporte de bienes</t>
  </si>
  <si>
    <t xml:space="preserve">Verificar principio de dignidad para tramitar sostenibilidad del acompañamiento </t>
  </si>
  <si>
    <t>Solicitudes de retorno, reubicación e integración local asignados por medio de las bases SGV tramitadas</t>
  </si>
  <si>
    <t>(Número de solicitudes de acompañamiento de retorno o reubicación individual o familiar tramitadas/ Total de solicitudes de acompañamiento de retorno o reubicación individual o familiar recibidas)*100</t>
  </si>
  <si>
    <t>Falta Dts en SIPLAN cod 134</t>
  </si>
  <si>
    <t>Aprobar planes de retorno y reubicación étnicos y no étnicos.</t>
  </si>
  <si>
    <t>Planes étnicos y no étnicos de retorno o reubicación formulados y aprobados.</t>
  </si>
  <si>
    <t>Número de planes étnicos y no étnicos de retorno o reubicación formulados y aprobados.</t>
  </si>
  <si>
    <t>Indemnizar a sujetos de reparación colectiva de pueblos étnicos víctimas de conflicto armado</t>
  </si>
  <si>
    <t>Sujetos de reparación colectiva étnicos indemnizados.</t>
  </si>
  <si>
    <t>Número de sujetos de reparación colectiva étnicos indemnizados</t>
  </si>
  <si>
    <t>CONPES - PROYECTO DE INVERSIÓN</t>
  </si>
  <si>
    <t>Formular y concertar los PIRC de Sujetos de Reparación víctimas del conflicto armado</t>
  </si>
  <si>
    <t>Sumatoria del número de planes de reparación colectiva formulados y concertados con los sujetos de reparación colectiva.</t>
  </si>
  <si>
    <t>Implementar los PIRC de Sujetos de Reparación víctimas del conflicto armado</t>
  </si>
  <si>
    <t>Planes de reparación colectiva en implementación.</t>
  </si>
  <si>
    <t>Sumatoria del número de planes de reparación colectiva que cuentan con un avance mayor al 50% en su implementación</t>
  </si>
  <si>
    <t>falta programar 5</t>
  </si>
  <si>
    <t>Avanzar en la implementación de las acciones  definidas en el marco de los Planes Integrales de Reparación Colectiva - PIRC del Pueblo Rrom</t>
  </si>
  <si>
    <t>Porcentaje de avance en la implementación de las acciones definidas en el marco de los Planes Integrales de Reparación Colectiva - PIRC del Pueblo Rrom</t>
  </si>
  <si>
    <t>(Número de acciones del Plan Integral de Reparación Colectiva del Pueblo Rrom Implementadas / Total de acciones del Plan Integral de Reparación Colectiva del Pueblo Rrom por  Implementar) *100</t>
  </si>
  <si>
    <t>Este indicador debe ser traslado a la DAE, o a otra instancias. Toda vez que el cierre del PIRC del Pueblo Rrom no depende de la Subdirección de Reparación Colectiva, ni de la unidad toda vez que las acciones pendientes por implementar corresponden a unas casas culturales a cargo del ministerio de vivienda y cultura. En este sentido no nos acogemos a este indicadore ya que afecta los resultados de la subdirección / Dirección de Reparación</t>
  </si>
  <si>
    <t>Implementar las acciones de reparación que permitan el cierre de los Planes Integrales de Reparación colectiva y que cuenten con resolución de cierre. Cerrar los Sujetos de Reparación Colectiva con resolución.</t>
  </si>
  <si>
    <t xml:space="preserve">Número de sujetos de reparación colectiva étnicos con resolución de cierre de PIRC. </t>
  </si>
  <si>
    <t>Número de sujetos de reparación colectiva étnicos con resolución de cierre de PIRC.</t>
  </si>
  <si>
    <t>Implementar acciones específicas para mujeres, indígenas, NARP y Rrom en los PIRC</t>
  </si>
  <si>
    <t>Acciones específicas para mujeres indígenas, NARP y Rrom en los planes de reparación colectiva étnicos implementadas</t>
  </si>
  <si>
    <t>Sumatoria de acciones específicas para mujeres indígenas, NARP y Rrom en los planes de reparación colectiva étnicos implementadas</t>
  </si>
  <si>
    <t>Avanzar en la implementación de las acciones  definidas en  los Planes Integrales de Reparación Colectiva - PIRC de los sujetos étnicos  con fallos de restitución de derechos territoriales.</t>
  </si>
  <si>
    <t xml:space="preserve">Sujetos de Reparación Colectiva étnicos con procesos de restitución de derechos territoriales que cuentan con planes de reparación colectiva formulados, concertados implementados. </t>
  </si>
  <si>
    <t>(Porcentaje de SRC étnicos con procesos de restitución de derechos territoriales que cuentan con planes de reparación colectiva formulados, concertados implementados / Número de SRC étnicos con procesos de restitución de derechos territoriales) *100</t>
  </si>
  <si>
    <t xml:space="preserve">Fomentar la participación de las mujeres en el momento de conformación de los comités de impulso y grupos de apoyo para la concertación de medidas con enfoque de género y derechos humanos de las mujeres. </t>
  </si>
  <si>
    <t>Espacios de participación para definir prioridades en la implementación de las medidas de reparación colectiva con condiciones para garantizar la participación de las mujeres, implementados.</t>
  </si>
  <si>
    <t>(Número de espacios con la participación de las mujeres para la definición de prioridades de las medidas de reparación de programados / Número de espacios con la participación de las mujeres para la definición de prioridades de las medidas de reparación de conformados) *100</t>
  </si>
  <si>
    <t>Implementar las acciones de reparación que permitan el cierre de los Planes Integrales de Reparación colectiva y que cuenten con resolución de cierre.</t>
  </si>
  <si>
    <t xml:space="preserve">Número de sujetos de reparación colectiva no étnicos con resolución de cierre de PIRC. </t>
  </si>
  <si>
    <t>Número de sujetos de reparación colectiva no étnicos con resolución de cierre de PIRC</t>
  </si>
  <si>
    <t>Validar la suma da 21</t>
  </si>
  <si>
    <t xml:space="preserve">Desarrollar las acciones correspondientes con los Sujetos colectivos que permitan el de cierre de la fase. </t>
  </si>
  <si>
    <t xml:space="preserve">Sujetos de reparación colectiva no étnicos con informe de cierre de fase de alistamiento finalizado. </t>
  </si>
  <si>
    <t xml:space="preserve">Número de sujetos de reparación colectiva no étnicos con informe de cierre de fase de alistamiento finalizado. </t>
  </si>
  <si>
    <t xml:space="preserve">Sujetos de reparación colectiva étnicos con informe de cierre de fase de alistamiento finalizado. </t>
  </si>
  <si>
    <t>Número de sujetos de reparación colectiva étnicos con informe de cierre de fase de alistamiento finalizado</t>
  </si>
  <si>
    <t xml:space="preserve">Sujetos de reparación colectiva étnicos con fase de caracterización del daño finalizada. </t>
  </si>
  <si>
    <t>Número de sujetos de reparación colectiva étnicos con informe de cierre de fase de caracterización del daño finalizado</t>
  </si>
  <si>
    <t xml:space="preserve">Sujetos de reparación colectiva no étnicos con informe de cierre de fase del diagnóstico del daño finalizado. </t>
  </si>
  <si>
    <t>Número de sujetos de reparación colectiva no étnicos con informe de cierre de fase del diagnóstico del daño finalizado</t>
  </si>
  <si>
    <t>Mide el porcentaje de la comercialización realizada sobre los bienes con extinción de dominio sujetos a comercialización.</t>
  </si>
  <si>
    <t>Porcentaje de bienes con extinción de dominio comercializados por el FRV</t>
  </si>
  <si>
    <t>(Numero de bienes inmuebles y muebles con extinción de dominio comercializados por el FRV/ Numero de bienes inmuebles y muebles  con extinción de dominio sujetos a comercializarse) *100</t>
  </si>
  <si>
    <t>Fortalecer las capacidades institucionales para la implementación del Sistema de Gestión en el marco del MIPG</t>
  </si>
  <si>
    <t>Sistema de Gestión Implementado</t>
  </si>
  <si>
    <t>(Número de productos desarrollados / Número de productos programados) * 100</t>
  </si>
  <si>
    <t>Plan de implementación Sistema de gestión</t>
  </si>
  <si>
    <t>Incorporar medidas estratégicas al interior de la Unidad para las Víctimas, para prevenir la materialización de actos de corrupción y para tener una gestión abierta y transparente hacia la ciudadanía, mediante la definición de acciones enmarcadas en los componentes del PTEP</t>
  </si>
  <si>
    <t xml:space="preserve">Segimiento al Plan anual  de Transparencia </t>
  </si>
  <si>
    <t>(Número de seguimientos realizados/ Número de seguimientos programados) * 100</t>
  </si>
  <si>
    <t xml:space="preserve">Plan anual de ejecución y seguimiento del Programa de Transparencia </t>
  </si>
  <si>
    <t xml:space="preserve">Consolidar y analizar la oferta nacional y territorial con enfoque diferencial y étnico que aporte a la estabilización socioeconómica de la población víctima con enfoque de soluciones duraderas. </t>
  </si>
  <si>
    <t xml:space="preserve">Informes producidos por las áreas internas de la Dirección de Gestión Interinstitucional en relación con la gestión, identificación y seguimiento de la oferta institucional, y órdenes judiciales de restitución de tierras. </t>
  </si>
  <si>
    <t>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t>
  </si>
  <si>
    <t xml:space="preserve">GESTIÓN INTERINSTITUCIONAL </t>
  </si>
  <si>
    <t>Fortalecer la articulación entre el Sistema Integral de Verdad Justicia Reparación y no Repetición -SIPAZ, la Unidad para las Víctimas, y el Sistema Nacional de Búsqueda de Personas dadas por Desaparecidas</t>
  </si>
  <si>
    <t>Acciones de articulación que promuevan el trabajo conjunto entre el Sistema Integral de Verdad Justicia Reparación y no repetición SIPaz, la Unidad para las Víctimas, y el Sistema Nacional de Búsqueda de Personas dadas por Desaparecidas</t>
  </si>
  <si>
    <t>Sumatoria de informes de acciones  que promuevan la articulación entre SIPAZ,la Unidad para las víctimas y el Sistema Nacional de Búsqueda de Personas dadas por Desaparecidas.</t>
  </si>
  <si>
    <t xml:space="preserve">Apoyar a las áreas misionales así como a las Entidades Territoriales, en la formulación y presentación de proyectos orientados a la asistencia, atención y reparación integral a las víctimas en el marco de los mismos. </t>
  </si>
  <si>
    <t xml:space="preserve"> Porcentaje de proyectos  viabilizados con coordinación de entrega elaborada</t>
  </si>
  <si>
    <t>Total de proyectos con coordinación de entrega elaborada/(Total de proyectos viabilizados - no priorizados)* 100.</t>
  </si>
  <si>
    <t>GRUPO GESTIÓN DE PROYECTOS</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</si>
  <si>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t>
  </si>
  <si>
    <t xml:space="preserve">Víctimas que superaron la situación de vulnerabilidad </t>
  </si>
  <si>
    <t>Suma de las víctimas de desplazamiento forzado que han superado la situación de vulnerabilidad en el cumplimiento de los derechos definidos.</t>
  </si>
  <si>
    <t xml:space="preserve">PLAN NACIONAL DE DESARROLLO 2022-2026
CONPES 4031 </t>
  </si>
  <si>
    <t>Realizar el informe de gestión de la implementación de la ruta de definición de la situación militar</t>
  </si>
  <si>
    <t>Implementación de la ruta de definición de la situación militar</t>
  </si>
  <si>
    <t>Número de informes de Gestión de la implementación de la ruta de definición de situación militar.</t>
  </si>
  <si>
    <t xml:space="preserve">Desarollar una estrategia de  articulación y pedagogía con las universidades públicas para implementar programas de admisión especial a víctimas. </t>
  </si>
  <si>
    <t>Gestión de la estrategia de articulación y pedagogía para implementar programas de admisión especial a víctimas.</t>
  </si>
  <si>
    <t>Sumatoria del número de informes de gestión de la estrategia de articulación y pedagogía para implementar programas de admisión especial a víctimas.</t>
  </si>
  <si>
    <t>Coordinar y fortalecer las entidades del Sistema Nacional de Atención y Reparación Integral a Víctimas. (entidades certificadas)</t>
  </si>
  <si>
    <t xml:space="preserve">Entidades certificadas en la contribución al GED de la población víctima </t>
  </si>
  <si>
    <t>Sumatoria de Entidades del Sistema Nacional de Atención y Reparación Integral a Víctimas certificadas en su contribución al GED</t>
  </si>
  <si>
    <t>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t>
  </si>
  <si>
    <t>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t>
  </si>
  <si>
    <t>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t>
  </si>
  <si>
    <t>No aplica</t>
  </si>
  <si>
    <t>Brindar servicios de asistencia técnica diferenciada en los procesos de planeación, ejecución y seguimiento de la implementación territorial de la política de víctimas, que incorpora los aspectos técnicos, financieros y administrativos reconociendo el enfoque diferencial.</t>
  </si>
  <si>
    <t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t>
  </si>
  <si>
    <t>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t>
  </si>
  <si>
    <t>Unificar en la Unidad para las Víctimas las herramientas de planeación y seguimiento territorial de la política de víctimas en un solo instrumento para la simplificación del reporte de información por parte de las entidades territoriales.</t>
  </si>
  <si>
    <t xml:space="preserve">Porcentaje de avance en la unificación de las herramientas de planeación y seguimiento territorial de la política de víctimas. </t>
  </si>
  <si>
    <t xml:space="preserve">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
</t>
  </si>
  <si>
    <t>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t>
  </si>
  <si>
    <t xml:space="preserve">Porcentaje de avance en el diseño y socialización de lineamientos para el funcionamiento de los comités territoriales de justicia transicional y demás instancias de coordinación territorial de la política de víctimas. </t>
  </si>
  <si>
    <t xml:space="preserve">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
</t>
  </si>
  <si>
    <r>
      <t xml:space="preserve">Ajustar el Indicador de Capacidad Territorial que permita </t>
    </r>
    <r>
      <rPr>
        <sz val="9"/>
        <color rgb="FFFF0000"/>
        <rFont val="Verdana"/>
        <family val="2"/>
      </rPr>
      <t>i</t>
    </r>
    <r>
      <rPr>
        <sz val="9"/>
        <color theme="1"/>
        <rFont val="Verdana"/>
        <family val="2"/>
      </rPr>
      <t>dentificar los municipios que requieren fortalecimiento y asistencia técnica en los procesos de planeación, presupuestación y seguimiento de la política pública de víctimas.</t>
    </r>
  </si>
  <si>
    <t xml:space="preserve">Porcentaje de avance en el ajuste en la metodología de medición del indicador de capacidad territorial. </t>
  </si>
  <si>
    <t>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t>
  </si>
  <si>
    <t>Caracterizar la oferta territorial de la política pública de víctimas que defina las rutas de acceso y alcance de los bienes y servicios asociados a cada derecho.</t>
  </si>
  <si>
    <t xml:space="preserve">Porcentaje de avance de la caracterización de la oferta territorial de la política pública de víctimas definiendo las rutas de acceso y alcance de los bienes y servicios asociados a cada derecho. </t>
  </si>
  <si>
    <t xml:space="preserve">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
</t>
  </si>
  <si>
    <t>Implementar la certificación anual de la contribución de las entidades territoriales al goce efectivo de derechos de la población víctima.</t>
  </si>
  <si>
    <t xml:space="preserve">Número de Entidades territoriales certificadas en su contribución al goce efectivo de derechos de la población víctima. </t>
  </si>
  <si>
    <t>Número de Entidades territoriales certificadas en su contribución al goce efectivo de derechos de la población víctima.</t>
  </si>
  <si>
    <t>Realizar el seguimiento a las sesiones de los Comités Territoriales de Justicia Transicional municipales y departamentales de acuerdo con la programación realizada por las EETT.</t>
  </si>
  <si>
    <t>Número de informes de articulación, gestión y seguimiento en el marco de los CTJT departamentales y municipales.</t>
  </si>
  <si>
    <t>Sumatoria de informes de articulación, gestión y seguimiento en el marco de los CTJT departamentales y municipales.</t>
  </si>
  <si>
    <t>Brindar asistencia técnica diferenciada a las entidades territoriales que conforman la DT.</t>
  </si>
  <si>
    <t>Número de jornadas de asistencia técnica diferenciada</t>
  </si>
  <si>
    <t>Número de jornadas de asistencia técnica diferenciada en los procesos de planeación, ejecución y seguimiento de la implementación territorial de la política de víctimas.</t>
  </si>
  <si>
    <t>Realizar el seguimiento al estado de los Centros Regionales frente a su infraestructura y la presencia de entidades del SNARIV en el marco de la atención y orientación de la población víctima.</t>
  </si>
  <si>
    <t>Número diagnósticos de necesidades para cada CRAV realizados.</t>
  </si>
  <si>
    <t>Sumatoria de diagnósticos de necesidades</t>
  </si>
  <si>
    <t>Garantizar acceso a hogares desplazados a la atención humanitaria inmediata por entidades territoriales.</t>
  </si>
  <si>
    <t xml:space="preserve">Porcentaje de hogares desplazados que acceden a atención humanitaria inmediata por entidades territoriales. </t>
  </si>
  <si>
    <t>(Sumatoria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t>
  </si>
  <si>
    <t>Implementar y ejecutar la estrategia de formación y comunicación masiva diseñada para las víctimas organizadas y no organizadas interesadas en la política pública de víctimas, asegurando la cobertura y el acceso oportuno a la información y formación relevante.</t>
  </si>
  <si>
    <t xml:space="preserve">
Implementación de la estrategia de formación y comunicación masiva</t>
  </si>
  <si>
    <t>(Número de víctimas organizadas y no organizadas  participantes en la estrategia de formación y comunicación masiva/ Total de víctimas organizadas y no organizadas a alcanzar (2000))  x 100%</t>
  </si>
  <si>
    <t xml:space="preserve">SI </t>
  </si>
  <si>
    <t>Ejecutar la totalidad de las 106 acciones y eventos de participación planificados para el fortalecimiento y la mejora de la capacidad de incidencia de las mesas de participación de víctimas.</t>
  </si>
  <si>
    <t>Acciones y/o eventos de participación</t>
  </si>
  <si>
    <t>(Número de acciones/eventos realizados / Número total de acciones/eventos planificados (106))  x 100%</t>
  </si>
  <si>
    <t>Seguimiento del Sistema de Participación de Víctimas, que garantice el reporte sistemático de la batería de indicadores por parte de todas las mesas de participación efectiva de víctimas</t>
  </si>
  <si>
    <t>Mesas de Participación Efectiva de Víctimas con el reporte de la batería de indicadores</t>
  </si>
  <si>
    <t>(Número de mesas de participación efectiva de víctimas con reporte de la batería de indicadores / Total de municipios y departamentos con mesas elegidas e instaladas conforme a metodología de aplicación establecida) x 100%</t>
  </si>
  <si>
    <t>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t>
  </si>
  <si>
    <t>Asistencias Técnicas Proveídas a Mesas de Participación Efectiva de Víctimas (Distrital y Departamental)</t>
  </si>
  <si>
    <t>(Número asistencias técnicas realizadas / Número total de asistencias planificadas (AT realizadas= Σ AT Distrital + Σ AT Departamental))  x 100%</t>
  </si>
  <si>
    <t>2.37 Entregar esquemas especiales de acompañamiento familiar a hogares de mujeres cuidadoras/jefas de hogar víctimas de desplazamiento forzado incluidas en el RUV.</t>
  </si>
  <si>
    <t>Porcentaje de hogares con mujeres cuidadoras/jefas de hogar víctimas de desplazamiento forzado con esquemas especiales de acompañamiento familiar recibido en el área urbana</t>
  </si>
  <si>
    <t>Hogares con mujeres cuidadoras/jefas de hogar víctimas de desplazamiento forzado con esquemas especiales de acompañamiento familiar recibido en el área urbana / número de hogares con esquemas especiales de acompañamiento familiar asignados para entrega en la vigencia)*100</t>
  </si>
  <si>
    <t>2.41 Garantizar el acceso a estrategias de Atención Psicosocial en el marco de la implementación de la Medida de Rehabilitación Psicosocial Individual para mujeres víctimas cuidadoras/jefas de hogar.</t>
  </si>
  <si>
    <t>Número de mujeres víctimas cuidadoras/jefas de hogar con rehabilitación psicosocial</t>
  </si>
  <si>
    <t>Sumatoria del número de mujeres víctimas cuidadoras/jefas de hogar con rehabilitación psicosocial</t>
  </si>
  <si>
    <t>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t>
  </si>
  <si>
    <t>Número de entidades nacionales y territoriales pertenecientes al SNARIV que reciben orientación en la priorización de su oferta hacia mujeres víctimas cuidadoras/jefas de hogar</t>
  </si>
  <si>
    <t>Sumatoria del número de entidades nacionales y territoriales pertenecientes al SNARIV que reciben orientación en la priorización de su oferta hacia mujeres víctimas cuidadoras/jefas de hogar</t>
  </si>
  <si>
    <t xml:space="preserve">  Diseñar e implementar el Subcomité Técnico de Estrategias Integrales de Intervención Territorial como instancia de articulación, coordinación y seguimiento para la implementación territorial de Soluciones Duraderas. </t>
  </si>
  <si>
    <t>Porcentaje de avance en el diseño e implementación del Subcomité Técnico de Estrategias Integrales de Intervención Territorial</t>
  </si>
  <si>
    <t xml:space="preserve">Sumatoría del porcentaje de avance en el diseño e implementación del Subcomité Técnico de Estrategias Integrales de Intervención Territorial:
Hito 1: Propuesta conformación del Subcomité Técnico y presentación ante Comité Ejecutivo del SNARIV = 25%  
Hito 2: Acta de creación del Subcomité Técnico = 25% 
Hito 3: Realizar al menos cuatro sesiones operativas del Subcomité Técnico en cada vigencia (medición: Acta aprobada por sesión) = 50% </t>
  </si>
  <si>
    <t>CONPES 4180 SOLUCIONES DURADERAS</t>
  </si>
  <si>
    <t>Actualizar información para el registro, atención, asistencia y reparación integral a víctimas</t>
  </si>
  <si>
    <t>Víctimas con información actualizada</t>
  </si>
  <si>
    <t>Sumatoria de víctimas con información actualizada</t>
  </si>
  <si>
    <t>Realizar la caracterización de la población víctima para su posterior atención, asistencia y reparación integral, incluidas las variables con enfoque diferencial y de género</t>
  </si>
  <si>
    <t>Víctimas caracterizadas</t>
  </si>
  <si>
    <t>Sumatoria de víctimas caracterizadas</t>
  </si>
  <si>
    <t>Realizar la caracterización de las comunidades o grupos étnicos víctimas para su posterior atención, asistencia y reparación integral</t>
  </si>
  <si>
    <t>Comunidades víctimas de grupos étnicos caracterizadas</t>
  </si>
  <si>
    <t>Sumatoria de comunidades víctimas de grupos étnicos caracterizadas</t>
  </si>
  <si>
    <t>Identificar el numero de victimas incluidas en el RUV teniendo en cuenta la decisión de la actuación administrativa.</t>
  </si>
  <si>
    <t>Víctimas incluidas en el Registro Único de Víctimas</t>
  </si>
  <si>
    <t>Sumatoria de víctimas incluidas en el Registro Único de Víctimas</t>
  </si>
  <si>
    <t>Declaraciones valoradas en el sistema</t>
  </si>
  <si>
    <t>Sumatoria de declaraciones valoradas en el sistema</t>
  </si>
  <si>
    <t xml:space="preserve">Armonizar los sistemas de información con el objetivo de capturar información a nivel comunitario de población étnica y fortalecer la caracterización de la población, comunidades y pueblos étnicos. </t>
  </si>
  <si>
    <t>Porcentaje de avance en la armonización de los sistemas de información.</t>
  </si>
  <si>
    <t>Porcentaje de avance en la armonización del sistema de información en su etapa de desarrollo, ajustes y parametrización de la estructura de datos.</t>
  </si>
  <si>
    <t xml:space="preserve">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t>
  </si>
  <si>
    <t>Número de víctimas a quienes se les realiza la medición de superación de situación de vulnerabilidad a partir de la información de Modelo Integrado.</t>
  </si>
  <si>
    <t>Sumatoria del Número de víctimas a quienes se les realiza la medición de superación de situación de vulnerabilidad a partir de la información de Modelo Integrado.</t>
  </si>
  <si>
    <t>Brindar asistencia técnica a las entidades del Ministerio Público en los trámites relacionados con la toma de la declaración para mejorar el procedimiento de captura de la información de la población víctima teniendo en cuenta los enfoques diferenciales y de género.</t>
  </si>
  <si>
    <t>Número de entidades del Ministerio Público con asistencia técnica en los trámites relacionados con la toma de la declaración.</t>
  </si>
  <si>
    <t>Sumatoria de entidades del Ministerio Público con asistencia técnica en los trámites relacionados con la toma de la declaración.</t>
  </si>
  <si>
    <t>Elaborar el reporte mensual del Registro Único de Víctimas incorporando la categoría mujer cuidadora</t>
  </si>
  <si>
    <t>Número de reportes del Registro Único de Víctimas que incorporan la categoría mujer cuidadora</t>
  </si>
  <si>
    <t>Sumatoria del número de reportes del Registro Único de Víctimas que incorporan la categoría mujer cuidadora</t>
  </si>
  <si>
    <t>Fortalecer las soluciones tecnológicas para apoyar la toma de decisiones y el análisis de la política pública</t>
  </si>
  <si>
    <t>Soluciones tecnológicas desarrolladas y/o mantenidas para apoyar la toma de decisiones y el análisis de la política pública</t>
  </si>
  <si>
    <t>Sumatoria de soluciones tecnológicas desarrolladas y/o mantenidas para apoyar la toma de decisiones y el análisis de la política pública.</t>
  </si>
  <si>
    <t>Gestión</t>
  </si>
  <si>
    <t>Avance en el fortalecimiento del Registro Único de Victimas para apoyar la toma de decisiones y el análisis de la política pública</t>
  </si>
  <si>
    <t>Porcentaje de avance en el fortalecimiento del Registro Único de Victimas para apoyar la toma de decisiones y el análisis de la política pública</t>
  </si>
  <si>
    <t>Realizar las mediciones que permitan focalizar y priorizar la oferta para la Atención y Reparación a las víctimas</t>
  </si>
  <si>
    <t>Mediciones realizadas que permitan focalizar y priorizar la Atención y Reparación a las víctimas</t>
  </si>
  <si>
    <t>Sumatoria de mediciones realizadas que permitan focalizar y priorizar la Atención y Reparación a las víctimas</t>
  </si>
  <si>
    <t>Implementar acciones de identificación de Sujetos de Especial Protección Constitucional en el marco de las medidas de asistencia humanitaria.</t>
  </si>
  <si>
    <t>Porcentaje de hogares y/o personas con Sujetos de Especial Protección Constitucional que recibieron ayuda o atención humanitaria en las etapas de inmediatez, emergencia y transición.</t>
  </si>
  <si>
    <t>(Número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t>
  </si>
  <si>
    <t>Gestión Institucional - CONPES Discapacidad</t>
  </si>
  <si>
    <t>Fortalecer las acciones institucionales mediante la implementación, seguimiento y control de actividades necesarias para dar cumplimiento a la Ley 2421 de 2024 en la misionalidad de la DGSH.</t>
  </si>
  <si>
    <t>Porcentaje de avance en la implementación del Plan de trabajo para dar cumplimiento a la Ley 2421 de 2024 en la misionalidad de la DGSH.</t>
  </si>
  <si>
    <t>(Número de actividades implementadas del Plan de trabajo / Número total de actividades formuladas en el Plan de trabajo.) * 100</t>
  </si>
  <si>
    <t>Gestión Institucional</t>
  </si>
  <si>
    <t>Tramitar solicitudes a través de los diferentes modalidades de orientación y comunicación con los que cuenta la Unidad.</t>
  </si>
  <si>
    <t>Solicitudes Tramitadas.</t>
  </si>
  <si>
    <t>Sumatoria de solicitudes tramitadas a través de los diferentes canales de orientación y comunicación con los que cuenta la Unidad</t>
  </si>
  <si>
    <t>Realizar jornadas de atención móviles de orientación y comunicación a las víctimas con enfoque diferencial y de interseccionalidad.</t>
  </si>
  <si>
    <t>Jornadas de Atención de Servicio móviles de orientación y comunicación a las víctimas.</t>
  </si>
  <si>
    <t>Sumatoria de jornadas de atención móvil de orientación y comunicación a las víctimas</t>
  </si>
  <si>
    <t>Proyecto de Inversión</t>
  </si>
  <si>
    <t>Otorgar atención humanitaria a hogares víctimas de desplazamiento forzado pertenecientes a comunidades étnicas de acuerdo con la identificación de carencias en subsistencia mínima.</t>
  </si>
  <si>
    <t>Porcentaje de hogares desplazados pertenecientes a comunidades étnicas con carencias en subsistencia mínima, que recibieron atención humanitaria en el último año.</t>
  </si>
  <si>
    <t>(Hogares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t>
  </si>
  <si>
    <t>Entregar la ayuda humanitaria a las víctimas de hechos diferentes al desplazamiento forzado.</t>
  </si>
  <si>
    <t>Porcentaje de personas víctimas de hechos diferentes al desplazamiento forzado que recibieron ayuda humanitaria.</t>
  </si>
  <si>
    <t>(Número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t>
  </si>
  <si>
    <t>Otorgar atención humanitaria a hogares víctimas de desplazamiento forzado con carencias en subsistencia mínima</t>
  </si>
  <si>
    <t>Hogares víctimas con atención humanitaria.</t>
  </si>
  <si>
    <t>Hogares Víctimas de desplazamiento forzado con giro de Atención Humanitaria colocado / Hogares Víctimas de desplazamiento forzado que solicitan atención humanitaria y cumplen criterios para la entrega)*100</t>
  </si>
  <si>
    <t>Plan Nacional de Desarrollo</t>
  </si>
  <si>
    <t xml:space="preserve">Otorgar atención humanitaria a hogares víctimas de desplazamiento forzado con carencias en subsistencia mínima, que no cumplen criterios de primer año </t>
  </si>
  <si>
    <t>Porcentaje de hogares víctimas de desplazamiento forzado incluidos en el RUV identificados con carencias en subsistencia mínima, que reciben atención humanitaria.</t>
  </si>
  <si>
    <t>(Hogares Víctimas de desplazamiento forzado con carencias en subsistencia mínima con giro de Atención Humanitaria/ Hogares Víctimas de desplazamiento forzado identificados con carencias en subsistencia mínima  para entrega de Atención Humanitaria)*100.</t>
  </si>
  <si>
    <t>Se reincorpora indicador de 2024, se reportaba en las acciones del indicador de PND.</t>
  </si>
  <si>
    <t xml:space="preserve">Otorgar atención humanitaria a los hogares víctimas de desplazamiento forzado que cumplen criterios de primer año </t>
  </si>
  <si>
    <t>Porcentaje de hogares víctimas de desplazamiento forzado que cumplen criterios de primer año, que reciben atención humanitaria.</t>
  </si>
  <si>
    <t>(Hogares Víctimas de desplazamiento forzado que cumplen criterios de primer año con giro de Atención Humanitaria/ Hogares Víctimas de desplazamiento forzado que cumplen criterios de primer año incluidos en el RUV)*100.</t>
  </si>
  <si>
    <t>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t>
  </si>
  <si>
    <t>Porcentaje de Casos gestionados de evaluaicón del riegso y oferta institucional en los espacios interinstitucionales de coordinación para la prevención y protección.</t>
  </si>
  <si>
    <t>(Número de casos gestionados en los espacios interinstitucionales de coordinación para la prevención y protección/ Número de casos recibidos y en los cuales la unidad tiene obligación en los espacios interinstitucionales de coordinación para la prevención y protección)*100</t>
  </si>
  <si>
    <t>100% (189 Septiembre)</t>
  </si>
  <si>
    <t>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t>
  </si>
  <si>
    <t>Número de proyectos de infraestructura social y comunitaria y adecuación de espacios sociales en prevención urgente apoyados con materiales y/ o dotación con riesgo de victimización identificados mediante concepto técnico.</t>
  </si>
  <si>
    <t>Sumatoria de proyectos de infraestructura social y comunitaria y adecuación de espacios sociales en prevención urgente apoyados con materiales y/ o dotación con riesgo de victimización identificados mediante concepto técnico.</t>
  </si>
  <si>
    <t>Se ajusta indicador. Cambia unidad de medida</t>
  </si>
  <si>
    <t>CONPES 4031 - Proyecto de Inversión.</t>
  </si>
  <si>
    <t>Por definir</t>
  </si>
  <si>
    <t>Brindar apoyo en concurrencia a través de la entrega de insumos, semillas y/o herramientas en municipios con riesgo de victimización, identificados mediante estudio técnico de focalización para proyectos agropecuarios establecidos para la prevención urgente.</t>
  </si>
  <si>
    <t>Número de proyectos agropecuarios para la prevención urgente apoyados con insumos, semillas y/o herramientas con riesgo de victimización identificados mediante estudio técnico de focalización.</t>
  </si>
  <si>
    <t xml:space="preserve">Sumatoria de proyectos agropecuarios apoyados con la entrega de insumos, semillas y/o herramientas en con riesgo de victimización </t>
  </si>
  <si>
    <t>Por Definir con base al presupuesto proyectado para 2026.</t>
  </si>
  <si>
    <t>Coordinar acciones de alistamiento y atención de emergencias humanitarias para la garantía al mínimo vital en la etapa de inmediatez</t>
  </si>
  <si>
    <t>Porcentaje de avance en acciones de asistencia técnica en fase de formulación para la actualización de planes de contingencia en entidades territoriales priorizadas.</t>
  </si>
  <si>
    <t>(Número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t>
  </si>
  <si>
    <t>100%(400 entidades priorizadas en denominador para 2025)</t>
  </si>
  <si>
    <t>Porcentaje de hogares desplazados que acceden a Atención Humanitaria Inmediata de manera subsidiaria por la Unidad.</t>
  </si>
  <si>
    <t xml:space="preserve">(Número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												</t>
  </si>
  <si>
    <t>Pocentaje de hogares afectados por desplazamiento forzado y hechos diferentes que acceden a la ayuda y atención Humanitaria Inmediata por el mecanismo de dinero de manera subsidiaria por la Unidad a las entidades territoriales.</t>
  </si>
  <si>
    <t>(Número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t>
  </si>
  <si>
    <t>Se reincorpora indicador de 2024. Cambia unidad de medida</t>
  </si>
  <si>
    <t>Indicador de Gestión - (Se formula como indicador de demanda debido a que lo relacionado con Proyecto de Inversión depende de la Dinámica del conflicto armado y tiene variaciones presupuestales durante el año)</t>
  </si>
  <si>
    <t>Porcentaje de hogares afectados por desplazamiento forzado y hechos diferentes que acceden a la ayuda y atención Humanitaria Inmediata por los mecanismos de especie de manera subsidiaria por la Unidad a las entidades territoriales.</t>
  </si>
  <si>
    <t>(Número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t>
  </si>
  <si>
    <t>Realizar la entrega de atención humanitaria inmediata en apoyo subsidiario a las entidades territoriales por el mecanismo de especie para la atención de comunidades étnicas.</t>
  </si>
  <si>
    <t>Porcentaje de hogares étnicos que reciben Atención y Ayuda Humanitaria Inmediata en especie en apoyo subsidiario a las entidades territoriales.</t>
  </si>
  <si>
    <t>(Número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t>
  </si>
  <si>
    <t>Porcentaje de avance en acciones de asistencia técnica especializada para masivos para la actualización de planes de contingencia en entidades territoriales priorizadas.</t>
  </si>
  <si>
    <t>(Número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t>
  </si>
  <si>
    <t>Indicador Nuevo. Se realizó medición parcial en 2025 en la estratégia de ruta de implementación.</t>
  </si>
  <si>
    <t>Indicador nuevo. (122 entidades priorizadas en denominador para 2025)</t>
  </si>
  <si>
    <t>CONPES pacífico</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</si>
  <si>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</si>
  <si>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</si>
  <si>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</si>
  <si>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r>
      <rPr>
        <b/>
        <sz val="14"/>
        <color theme="1"/>
        <rFont val="Verdana"/>
        <family val="2"/>
      </rPr>
      <t>Plan de Acción Institucional DT</t>
    </r>
    <r>
      <rPr>
        <sz val="12"/>
        <color theme="1"/>
        <rFont val="Verdana"/>
        <family val="2"/>
      </rPr>
      <t xml:space="preserve">
2026</t>
    </r>
  </si>
  <si>
    <t>DIRECCIÓN TERRITORIAL</t>
  </si>
  <si>
    <t>FORMULA</t>
  </si>
  <si>
    <t>Validación</t>
  </si>
  <si>
    <t xml:space="preserve">Apoyar a las áreas misionales así como a las Entidades Territoriales, en la formulación y presentación de proyectos orientados a la asistencia, atención y reparación integral a las víctimas en el marco de los proyectos. </t>
  </si>
  <si>
    <t>DT Antioquia</t>
  </si>
  <si>
    <t>Porcentaje de proyectos  viabilizados con coordinación de entrega elaborada</t>
  </si>
  <si>
    <t>(Total de proyectos con viabilidad misional/Total de proyectos con control de viabilidad - (en formulacion+no presentados)) * 100.</t>
  </si>
  <si>
    <t>Apoyar a las áreas misionales así como a las Entidades Territoriales, en la formulación y presentación de proyectos orientados a la asistencia, atención y reparación integral a las víctimas en el marco de los proyectos.</t>
  </si>
  <si>
    <t>DT Atlántico</t>
  </si>
  <si>
    <t>DT Bolívar San Andrés</t>
  </si>
  <si>
    <t>DT Caquetá Huila</t>
  </si>
  <si>
    <t>DT Cauca</t>
  </si>
  <si>
    <t>DT Central</t>
  </si>
  <si>
    <t>DT Cesar Guajira</t>
  </si>
  <si>
    <t>DT Chocó</t>
  </si>
  <si>
    <t>DT Córdoba</t>
  </si>
  <si>
    <t>DT Eje Cafetero</t>
  </si>
  <si>
    <t>DT Magdalena</t>
  </si>
  <si>
    <t>DT Magdalena Medio</t>
  </si>
  <si>
    <t>DT Meta Llanos Orientales</t>
  </si>
  <si>
    <t>DT Nariño</t>
  </si>
  <si>
    <t>DT Norte de Santander Arauca</t>
  </si>
  <si>
    <t>DT Putumayo</t>
  </si>
  <si>
    <t>DT Santander</t>
  </si>
  <si>
    <t>DT Sucre</t>
  </si>
  <si>
    <t>DT Urabá</t>
  </si>
  <si>
    <t>DT Valle del Cauca</t>
  </si>
  <si>
    <t>Informe de Gestión de la implementación de la ruta de definición de situación militar.</t>
  </si>
  <si>
    <t>numero de informes de Gestión de la implementación de la ruta de definición de situación militar.</t>
  </si>
  <si>
    <t xml:space="preserve">Desarrollar una estrategia de  articulación y pedagogía con las universidades públicas para implementar programas de admisión especial a víctimas. </t>
  </si>
  <si>
    <t>Informe de gestión de la estrategia de articulación y pedagogía para implementar programas de admisión especial a víctimas.</t>
  </si>
  <si>
    <t>Numero de informes de gestión de la estrategia de articulación y pedagogía para implementar programas de admisión especial a víctimas.</t>
  </si>
  <si>
    <t>Implementación de la estrategia de formación y comunicación masiva</t>
  </si>
  <si>
    <t>DT Bolívar -San Andrés</t>
  </si>
  <si>
    <t>DT Caquetá - Huila</t>
  </si>
  <si>
    <t>DT Cesar - La Guajira</t>
  </si>
  <si>
    <t>DT Norte de Santander - Arauca</t>
  </si>
  <si>
    <t>AEjecutar la totalidad de las 106 acciones y eventos de participación planificados para el fortalecimiento y la mejora de la capacidad de incidencia de las mesas de participación de víctimas.</t>
  </si>
  <si>
    <t xml:space="preserve">Grupo de Fortalecimiento Estratégico a Emprendimientos de Víctimas </t>
  </si>
  <si>
    <t>Suma de unidades productivas que participan de acciones de comercialización​</t>
  </si>
  <si>
    <t>Fortalecer unidades productivas de víctimas individuales y colectivas;  en el marco de la articulación misional,  con el fin de garantizar el acceso a la generación de ingresos.</t>
  </si>
  <si>
    <t>Dirección Territorial Antioquia</t>
  </si>
  <si>
    <t>Dirección Territorial Atlántico</t>
  </si>
  <si>
    <t>Dirección Territorial Bolívar y San Andrés</t>
  </si>
  <si>
    <t>Dirección Territorial Caquetá Huila</t>
  </si>
  <si>
    <t>Dirección Territorial Cauca</t>
  </si>
  <si>
    <t>Dirección Territorial Central</t>
  </si>
  <si>
    <t>Dirección Territorial Cesar Guajira</t>
  </si>
  <si>
    <t>Dirección Territorial Chocó</t>
  </si>
  <si>
    <t>Dirección Territorial Córdoba</t>
  </si>
  <si>
    <t>Dirección Territorial Eje Cafetero</t>
  </si>
  <si>
    <t>Dirección Territorial Magdalena</t>
  </si>
  <si>
    <t>Dirección Territorial Magdalena Medio</t>
  </si>
  <si>
    <t>Dirección Territorial Meta Llanos Orientales</t>
  </si>
  <si>
    <t>Dirección Territorial Nariño</t>
  </si>
  <si>
    <t>Dirección Territorial Norte de Santander Arauca</t>
  </si>
  <si>
    <t>Dirección Territorial Putumayo</t>
  </si>
  <si>
    <t>Dirección Territorial Santander</t>
  </si>
  <si>
    <t>Dirección Territorial Sucre</t>
  </si>
  <si>
    <t>Dirección Territorial Urabá</t>
  </si>
  <si>
    <t>Dirección Territorial Valle</t>
  </si>
  <si>
    <t xml:space="preserve"> BOLÍVAR</t>
  </si>
  <si>
    <t xml:space="preserve"> CESAR Y GUAJIRA</t>
  </si>
  <si>
    <t xml:space="preserve"> CHOCÓ</t>
  </si>
  <si>
    <t xml:space="preserve"> NARIÑO</t>
  </si>
  <si>
    <t xml:space="preserve"> VALLE DEL CAUCA</t>
  </si>
  <si>
    <t>URABA</t>
  </si>
  <si>
    <t>Implementar medidas competencia de la Unidad para las Víctimas de los planes específicos de prevención y atención para comunidades Negras, Afrocolombianas, Raízales y Palenqueras</t>
  </si>
  <si>
    <t xml:space="preserve"> CAUCA</t>
  </si>
  <si>
    <t>Número de medidas implementadas competencia de la Unidad para las Víctimas de los planes específicos de prevención y atención para comunidades Negras, Afrocolombianas, Raízales y Palenqueras</t>
  </si>
  <si>
    <t>CHOCO</t>
  </si>
  <si>
    <t xml:space="preserve"> ANTIOQUIA</t>
  </si>
  <si>
    <t xml:space="preserve"> ATLÁNTICO</t>
  </si>
  <si>
    <t xml:space="preserve"> CAQUETÁ - HUILA</t>
  </si>
  <si>
    <t xml:space="preserve"> CENTRAL</t>
  </si>
  <si>
    <t xml:space="preserve"> CÓRDOBA</t>
  </si>
  <si>
    <t xml:space="preserve"> EJE CAFETERO</t>
  </si>
  <si>
    <t xml:space="preserve"> MAGDALENA</t>
  </si>
  <si>
    <t xml:space="preserve"> MAGDALENA MEDIO</t>
  </si>
  <si>
    <t xml:space="preserve"> META Y LLANOS ORIENTALES</t>
  </si>
  <si>
    <t xml:space="preserve"> NORTE DE SANTANDER Y ARAUCA</t>
  </si>
  <si>
    <t xml:space="preserve"> PUTUMAYO</t>
  </si>
  <si>
    <t xml:space="preserve"> SANTANDER</t>
  </si>
  <si>
    <t xml:space="preserve"> SUCRE</t>
  </si>
  <si>
    <t xml:space="preserve"> URABÁ</t>
  </si>
  <si>
    <t>(Número de comunidades étnicas víctimas de confinamiento acompañadas / Total comunidades étnicas víctimas de confinamiento focalizadas)*101</t>
  </si>
  <si>
    <t xml:space="preserve"> BOLÍVAR Y SAN ANDRES </t>
  </si>
  <si>
    <t>Realizar un encuentro de fortalecimiento a nivel comunitario con enfoque de derechos, territorial y diferencial de género en el marco de la implementación de la política de Víctimas para pueblos étnicos.</t>
  </si>
  <si>
    <t>Grupo de Enfoque Psicosocial</t>
  </si>
  <si>
    <t>Realizar acciones de acompañamiento psicosocial en el marco de la medida de rehabilitación comunitaria en sujetos de reparación colectiva focalizados en todas las fases de la ruta</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</si>
  <si>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</si>
  <si>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</si>
  <si>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</si>
  <si>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</si>
  <si>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</si>
  <si>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</si>
  <si>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</si>
  <si>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</si>
  <si>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*109</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</si>
  <si>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*110</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</si>
  <si>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*111</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</si>
  <si>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*112</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</si>
  <si>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*113</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</si>
  <si>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*114</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</si>
  <si>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*115</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</si>
  <si>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*116</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</si>
  <si>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*117</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</si>
  <si>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*118</t>
  </si>
  <si>
    <t>(Acciones de acompañamiento psicosocial desarrolladas en el marco de la medida de rehabilitación comunitaria en sujetos de reparación colectiva / total de acciones de acompañamiento psicosocial de la medida de rehabilitación en los sujetos de reparación colectiva focalizados en ruta e implementación) *119</t>
  </si>
  <si>
    <t>Implementar actos simbólicos y dignificación en las entidades territoriales.</t>
  </si>
  <si>
    <t xml:space="preserve">Actos simbólicos y de dignificación implementados </t>
  </si>
  <si>
    <t>Número de planes de retornos y reubicaciones aprobados con seguimiento a la implementación de las acciones en el marco de los CTJT, subcomités o mesas de sostenibilidad</t>
  </si>
  <si>
    <t>Verificar principio de dignidad para tramitar sostenibilidad del acompañamiento.</t>
  </si>
  <si>
    <t>Solicitudes de retorno, reubicación e integración local asignados por medio de las bases SGV tramitadas.</t>
  </si>
  <si>
    <t>Número de planes de reparación colectiva formulados y concertados con los sujetos.</t>
  </si>
  <si>
    <t>Varias DT</t>
  </si>
  <si>
    <t>Número de sujetos de reparación colectiva étnicos con informe de cierre de fase de caracterización del daño finalizado.</t>
  </si>
  <si>
    <t>Número de sujetos de reparación colectiva étnicos con informe de cierre de fase de alistamiento finalizado.</t>
  </si>
  <si>
    <t>Número de sujetos de reparación colectiva no étnicos con informe de cierre de fase del diagnóstico del daño finalizado.</t>
  </si>
  <si>
    <t>(Número de cartas de indemnización administrativa entregadas/total de cartas de indemnización aptas para ser entregadas)* 100.</t>
  </si>
  <si>
    <t>Asistir técnicamente a las entidades territoriales desde las direcciones territoriales para la implementación de la estrategia de caracterización</t>
  </si>
  <si>
    <t>Asistencias técnicas para la implementación de la estrategia de caracterización por parte de las entidades territoriales</t>
  </si>
  <si>
    <t>Número de asistencias técnicas para la implementación de la estrategia de caracterización por parte de las entidades territoriales</t>
  </si>
  <si>
    <t>Encadenar unidades productivas  de  víctimas individuales y/o colectivas mediante acciones de visibilización con aliados que permitan garantizar el acceso a la generación de ingresos.</t>
  </si>
  <si>
    <t>Suma de unidades productivas que participan de acciones de visibilización​</t>
  </si>
  <si>
    <t>Realizar jornadas de atención móviles de orientación y comunicación a las víctimas con enfoque diferencial y de interseccionalidad</t>
  </si>
  <si>
    <t>Proyectos de Inversión</t>
  </si>
  <si>
    <t>Ampliación de la capacidad tecnológica, uso y gestión de la información orientada a la transformación digital para la Atención y Reparación Integral a las Víctimas a nivel nacional</t>
  </si>
  <si>
    <t>Fortalecimiento a la planeación, operación y seguimiento de la gestión institucional en la Unidad para la Atención y Reparación Integral a las Víctimas a nivel nacional</t>
  </si>
  <si>
    <t>Fortalecimiento de la articulación del Sistema Nacional de Atención y Reparación Integral de las Víctimas - SNARIV durante la implementación de la PPV nacional</t>
  </si>
  <si>
    <t>Mejoramiento de la información del registro único de víctimas nacional</t>
  </si>
  <si>
    <t>Fortalecimiento de las medidas de prevención y asistencia para la población víctima a nivel nacional</t>
  </si>
  <si>
    <t>Fortalecimiento de los canales de atención y orientación a las víctimas del conflicto armado a nivel nacional</t>
  </si>
  <si>
    <t>Implementación de las medidas de reparación en las víctimas del conflicto armado a nivel nacional</t>
  </si>
  <si>
    <t>Implementación de los procesos de retornos, reubicación e integración local de los hogares y comunidades víctimas del desplazamiento forzado en Colombia nacional</t>
  </si>
  <si>
    <t>Fortalecimiento en la implementación de la Política de Atención, Asistencia y Reparación Integral de las Víctimas pertenecientes a los Pueblos y Comunidades Étnicas a nivel Nacional</t>
  </si>
  <si>
    <t>Objetivos Estratégicos</t>
  </si>
  <si>
    <t>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t>
  </si>
  <si>
    <t>Obj_1</t>
  </si>
  <si>
    <t>Obj_3</t>
  </si>
  <si>
    <t>Obj_4</t>
  </si>
  <si>
    <t>Obj_2</t>
  </si>
  <si>
    <t>Víctimas individuales y colectivas reciben asistencia y atención humanitaria integral con enfoque diferencial para la superación de su situación de vulnerabilidad. </t>
  </si>
  <si>
    <t>Víctimas individuales y colectivas retornadas y/o reubicadas con integralidad, voluntariedad, seguridad y dignidad.  </t>
  </si>
  <si>
    <t>Víctimas individuales y colectivas indemnizadas, garantizando el enfoque diferencial.  </t>
  </si>
  <si>
    <t>Planes Integrales de Reparación Colectiva concertados y listos para su implementación. </t>
  </si>
  <si>
    <t>Víctimas y sujetos de reparación colectiva reparados integralmente con enfoque diferencial.  </t>
  </si>
  <si>
    <t>El territorio es el eje para la planeación y respuesta integral de la institucionalidad. </t>
  </si>
  <si>
    <t>Las víctimas contribuyen a generar propuestas para la superación de la vulnerabilidad, el goce efectivo de derechos y la construcción de paz.  </t>
  </si>
  <si>
    <t>Se fortaleció y actualizó el sistema de información y está articulado con las entidades que atienden a las víctimas del nivel nacional y territorial. </t>
  </si>
  <si>
    <t>DTs</t>
  </si>
  <si>
    <t>DT Bolívas San Andrés</t>
  </si>
  <si>
    <t>Dependencia</t>
  </si>
  <si>
    <t>Secretaría_General</t>
  </si>
  <si>
    <t>Dirección General</t>
  </si>
  <si>
    <t>Direccion de Gestión Social y Humanitaria</t>
  </si>
  <si>
    <t>Dirección Reparación</t>
  </si>
  <si>
    <t>Subdirección de Prevención y Atención Emergencias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</si>
</sst>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1" formatCode="_-* #,##0_-;\-* #,##0_-;_-* &quot;-&quot;_-;_-@_-"/>
    <numFmt numFmtId="43" formatCode="_-* #,##0.00_-;\-* #,##0.00_-;_-* &quot;-&quot;??_-;_-@_-"/>
    <numFmt numFmtId="164" formatCode="_(* #,##0.00_);_(* \(#,##0.00\);_(* &quot;-&quot;??_);_(@_)"/>
    <numFmt numFmtId="165" formatCode="0.0%"/>
    <numFmt numFmtId="166" formatCode="0;[Red]0"/>
    <numFmt numFmtId="167" formatCode="_-* #,##0_-;\-* #,##0_-;_-* &quot;-&quot;??_-;_-@_-"/>
    <numFmt numFmtId="168" formatCode="_(* #,##0_);_(* \(#,##0\);_(* &quot;-&quot;??_);_(@_)"/>
  </numFmts>
  <fonts count="34" x14ac:knownFonts="1">
    <font>
      <sz val="11"/>
      <color theme="1"/>
      <name val="Aptos Narrow"/>
      <family val="2"/>
      <scheme val="minor"/>
    </font>
    <font>
      <b/>
      <sz val="10"/>
      <color theme="1"/>
      <name val="Verdana"/>
      <family val="2"/>
    </font>
    <font>
      <b/>
      <sz val="11"/>
      <color theme="1"/>
      <name val="Verdana"/>
      <family val="2"/>
    </font>
    <font>
      <sz val="11"/>
      <color theme="1"/>
      <name val="Verdana"/>
      <family val="2"/>
    </font>
    <font>
      <sz val="11"/>
      <color rgb="FF000000"/>
      <name val="Verdana"/>
      <family val="2"/>
    </font>
    <font>
      <sz val="8"/>
      <name val="Aptos Narrow"/>
      <family val="2"/>
      <scheme val="minor"/>
    </font>
    <font>
      <sz val="12"/>
      <color rgb="FF505050"/>
      <name val="Arial"/>
      <family val="2"/>
    </font>
    <font>
      <b/>
      <sz val="11"/>
      <color theme="1"/>
      <name val="Aptos Narrow"/>
      <family val="2"/>
      <scheme val="minor"/>
    </font>
    <font>
      <sz val="10"/>
      <color theme="1"/>
      <name val="Verdana"/>
      <family val="2"/>
    </font>
    <font>
      <b/>
      <sz val="8"/>
      <color theme="1"/>
      <name val="Verdana"/>
      <family val="2"/>
    </font>
    <font>
      <sz val="12"/>
      <color theme="1"/>
      <name val="Verdana"/>
      <family val="2"/>
    </font>
    <font>
      <b/>
      <sz val="14"/>
      <color theme="1"/>
      <name val="Verdana"/>
      <family val="2"/>
    </font>
    <font>
      <sz val="9"/>
      <color theme="1"/>
      <name val="Verdana"/>
      <family val="2"/>
    </font>
    <font>
      <sz val="11"/>
      <color theme="1"/>
      <name val="Aptos Narrow"/>
      <family val="2"/>
      <scheme val="minor"/>
    </font>
    <font>
      <sz val="10"/>
      <name val="Verdana"/>
      <family val="2"/>
    </font>
    <font>
      <sz val="10"/>
      <color rgb="FF000000"/>
      <name val="Verdana"/>
      <family val="2"/>
    </font>
    <font>
      <b/>
      <sz val="9"/>
      <color rgb="FF000000"/>
      <name val="Tahoma"/>
      <family val="2"/>
    </font>
    <font>
      <sz val="9"/>
      <color rgb="FF000000"/>
      <name val="Tahoma"/>
      <family val="2"/>
    </font>
    <font>
      <b/>
      <sz val="9"/>
      <color indexed="81"/>
      <name val="Tahoma"/>
      <family val="2"/>
    </font>
    <font>
      <sz val="9"/>
      <color indexed="81"/>
      <name val="Tahoma"/>
      <family val="2"/>
    </font>
    <font>
      <sz val="11"/>
      <color rgb="FFFF0000"/>
      <name val="Aptos Narrow"/>
      <family val="2"/>
      <scheme val="minor"/>
    </font>
    <font>
      <sz val="11"/>
      <color rgb="FF000000"/>
      <name val="Calibri"/>
      <family val="2"/>
    </font>
    <font>
      <b/>
      <sz val="9"/>
      <color theme="1"/>
      <name val="Verdana"/>
      <family val="2"/>
    </font>
    <font>
      <sz val="9"/>
      <color rgb="FF000000"/>
      <name val="Verdana"/>
      <family val="2"/>
    </font>
    <font>
      <b/>
      <sz val="9"/>
      <color rgb="FF000000"/>
      <name val="Verdana"/>
      <family val="2"/>
    </font>
    <font>
      <sz val="9"/>
      <name val="Verdana"/>
      <family val="2"/>
    </font>
    <font>
      <sz val="9"/>
      <color theme="1"/>
      <name val="Nunito Sans"/>
    </font>
    <font>
      <sz val="9"/>
      <color theme="1" tint="0.14999847407452621"/>
      <name val="Verdana"/>
      <family val="2"/>
    </font>
    <font>
      <sz val="9"/>
      <name val="Aptos Narrow"/>
      <family val="2"/>
      <scheme val="minor"/>
    </font>
    <font>
      <sz val="9"/>
      <color rgb="FFFF0000"/>
      <name val="Verdana"/>
      <family val="2"/>
    </font>
    <font>
      <sz val="9"/>
      <color rgb="FF000000"/>
      <name val="Aptos Narrow"/>
      <family val="2"/>
    </font>
    <font>
      <i/>
      <sz val="9"/>
      <color rgb="FF000000"/>
      <name val="Verdana"/>
      <family val="2"/>
    </font>
    <font>
      <sz val="14"/>
      <color theme="1"/>
      <name val="Aptos Narrow"/>
      <family val="2"/>
      <scheme val="minor"/>
    </font>
    <font>
      <sz val="11"/>
      <color rgb="FF000000"/>
      <name val="Aptos Narrow"/>
      <family val="2"/>
    </font>
  </fonts>
  <fills count="16">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0000"/>
        <bgColor indexed="64"/>
      </patternFill>
    </fill>
    <fill>
      <patternFill patternType="solid">
        <fgColor rgb="FFFFFFFF"/>
        <bgColor rgb="FF000000"/>
      </patternFill>
    </fill>
    <fill>
      <patternFill patternType="solid">
        <fgColor theme="5" tint="0.59999389629810485"/>
        <bgColor rgb="FF000000"/>
      </patternFill>
    </fill>
    <fill>
      <patternFill patternType="solid">
        <fgColor theme="0"/>
        <bgColor rgb="FF000000"/>
      </patternFill>
    </fill>
    <fill>
      <patternFill patternType="solid">
        <fgColor theme="5"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theme="3" tint="9.9978637043366805E-2"/>
        <bgColor indexed="64"/>
      </patternFill>
    </fill>
  </fills>
  <borders count="2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rgb="FF000000"/>
      </bottom>
      <diagonal/>
    </border>
  </borders>
  <cellStyleXfs count="10">
    <xf numFmtId="0" fontId="0" fillId="0" borderId="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cellStyleXfs>
  <cellXfs count="288">
    <xf numFmtId="0" fontId="0" fillId="0" borderId="0" xfId="0"/>
    <xf numFmtId="0" fontId="0" fillId="0" borderId="2" xfId="0" applyBorder="1"/>
    <xf numFmtId="0" fontId="2" fillId="0" borderId="2" xfId="0" applyFont="1" applyBorder="1" applyAlignment="1">
      <alignment horizontal="center"/>
    </xf>
    <xf numFmtId="0" fontId="3" fillId="0" borderId="0" xfId="0" applyFont="1"/>
    <xf numFmtId="0" fontId="3" fillId="0" borderId="2" xfId="0" applyFont="1" applyBorder="1" applyAlignment="1">
      <alignment wrapText="1"/>
    </xf>
    <xf numFmtId="0" fontId="3" fillId="0" borderId="0" xfId="0" applyFont="1" applyAlignment="1">
      <alignment wrapText="1"/>
    </xf>
    <xf numFmtId="0" fontId="4" fillId="0" borderId="2" xfId="0" applyFont="1" applyBorder="1" applyAlignment="1">
      <alignment wrapText="1"/>
    </xf>
    <xf numFmtId="0" fontId="3" fillId="0" borderId="2" xfId="0" applyFont="1" applyBorder="1" applyAlignment="1">
      <alignment horizontal="center" vertical="center"/>
    </xf>
    <xf numFmtId="0" fontId="6" fillId="0" borderId="0" xfId="0" applyFont="1"/>
    <xf numFmtId="0" fontId="3" fillId="0" borderId="0" xfId="0" applyFont="1" applyAlignment="1">
      <alignment vertical="center"/>
    </xf>
    <xf numFmtId="0" fontId="8" fillId="0" borderId="2" xfId="0" applyFont="1" applyBorder="1" applyAlignment="1">
      <alignment horizontal="center" vertical="center"/>
    </xf>
    <xf numFmtId="0" fontId="7" fillId="4" borderId="2" xfId="0" applyFont="1" applyFill="1" applyBorder="1" applyAlignment="1">
      <alignment horizontal="center"/>
    </xf>
    <xf numFmtId="0" fontId="0" fillId="0" borderId="2" xfId="0" applyBorder="1" applyAlignment="1">
      <alignment wrapText="1"/>
    </xf>
    <xf numFmtId="0" fontId="7" fillId="4" borderId="4" xfId="0" applyFont="1" applyFill="1" applyBorder="1" applyAlignment="1">
      <alignment horizontal="center"/>
    </xf>
    <xf numFmtId="0" fontId="0" fillId="0" borderId="1" xfId="0" applyBorder="1"/>
    <xf numFmtId="0" fontId="0" fillId="0" borderId="4" xfId="0" applyBorder="1"/>
    <xf numFmtId="0" fontId="8" fillId="0" borderId="2" xfId="0" applyFont="1" applyBorder="1" applyAlignment="1">
      <alignment horizontal="center" vertical="center" wrapText="1"/>
    </xf>
    <xf numFmtId="0" fontId="3" fillId="0" borderId="0" xfId="0" applyFont="1" applyAlignment="1">
      <alignment horizontal="center" vertical="center"/>
    </xf>
    <xf numFmtId="0" fontId="12" fillId="0" borderId="0" xfId="0" applyFont="1" applyAlignment="1">
      <alignment vertical="center"/>
    </xf>
    <xf numFmtId="0" fontId="8" fillId="3" borderId="2" xfId="0" applyFont="1" applyFill="1" applyBorder="1" applyAlignment="1">
      <alignment horizontal="center" vertical="center" wrapText="1"/>
    </xf>
    <xf numFmtId="0" fontId="8" fillId="0" borderId="11" xfId="0" applyFont="1" applyBorder="1" applyAlignment="1">
      <alignment horizontal="center" vertical="center"/>
    </xf>
    <xf numFmtId="0" fontId="15" fillId="3" borderId="11" xfId="0" applyFont="1" applyFill="1" applyBorder="1" applyAlignment="1">
      <alignment horizontal="center" vertical="center" wrapText="1" readingOrder="1"/>
    </xf>
    <xf numFmtId="9" fontId="8" fillId="0" borderId="2" xfId="0" applyNumberFormat="1" applyFont="1" applyBorder="1" applyAlignment="1">
      <alignment horizontal="center" vertical="center" wrapText="1"/>
    </xf>
    <xf numFmtId="0" fontId="15" fillId="3" borderId="12" xfId="0" applyFont="1" applyFill="1" applyBorder="1" applyAlignment="1">
      <alignment horizontal="center" vertical="center"/>
    </xf>
    <xf numFmtId="1" fontId="8" fillId="3" borderId="2" xfId="0" applyNumberFormat="1" applyFont="1" applyFill="1" applyBorder="1" applyAlignment="1">
      <alignment horizontal="center" vertical="center" wrapText="1"/>
    </xf>
    <xf numFmtId="0" fontId="12" fillId="0" borderId="2" xfId="0" applyFont="1" applyBorder="1" applyAlignment="1">
      <alignment horizontal="center" vertical="center"/>
    </xf>
    <xf numFmtId="0" fontId="8" fillId="3" borderId="2" xfId="0" applyFont="1" applyFill="1" applyBorder="1" applyAlignment="1">
      <alignment horizontal="center" vertical="center"/>
    </xf>
    <xf numFmtId="0" fontId="0" fillId="0" borderId="0" xfId="0" applyAlignment="1">
      <alignment horizontal="left" wrapText="1"/>
    </xf>
    <xf numFmtId="0" fontId="0" fillId="6" borderId="0" xfId="0" applyFill="1" applyAlignment="1">
      <alignment horizontal="left" wrapText="1"/>
    </xf>
    <xf numFmtId="0" fontId="8" fillId="6" borderId="2" xfId="0" applyFont="1" applyFill="1" applyBorder="1" applyAlignment="1">
      <alignment horizontal="center" vertical="center"/>
    </xf>
    <xf numFmtId="0" fontId="12" fillId="0" borderId="2" xfId="0" applyFont="1" applyBorder="1" applyAlignment="1">
      <alignment horizontal="center" vertical="center" wrapText="1"/>
    </xf>
    <xf numFmtId="0" fontId="0" fillId="0" borderId="0" xfId="0" pivotButton="1"/>
    <xf numFmtId="0" fontId="20" fillId="0" borderId="0" xfId="0" applyFont="1"/>
    <xf numFmtId="0" fontId="0" fillId="0" borderId="0" xfId="0" applyAlignment="1">
      <alignment horizontal="left"/>
    </xf>
    <xf numFmtId="9" fontId="8" fillId="0" borderId="11" xfId="0" applyNumberFormat="1" applyFont="1" applyBorder="1" applyAlignment="1">
      <alignment horizontal="center" vertical="center"/>
    </xf>
    <xf numFmtId="0" fontId="9"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5" fillId="3" borderId="11" xfId="0" applyFont="1" applyFill="1" applyBorder="1" applyAlignment="1">
      <alignment wrapText="1"/>
    </xf>
    <xf numFmtId="0" fontId="15" fillId="3" borderId="12" xfId="0" applyFont="1" applyFill="1" applyBorder="1" applyAlignment="1">
      <alignment wrapText="1"/>
    </xf>
    <xf numFmtId="0" fontId="8" fillId="3" borderId="11" xfId="0" applyFont="1" applyFill="1" applyBorder="1" applyAlignment="1">
      <alignment vertical="center" wrapText="1"/>
    </xf>
    <xf numFmtId="0" fontId="15" fillId="3" borderId="11" xfId="0" applyFont="1" applyFill="1" applyBorder="1" applyAlignment="1">
      <alignment horizontal="center" vertical="center"/>
    </xf>
    <xf numFmtId="0" fontId="15" fillId="3" borderId="11" xfId="0" applyFont="1" applyFill="1" applyBorder="1" applyAlignment="1">
      <alignment vertical="center" wrapText="1"/>
    </xf>
    <xf numFmtId="0" fontId="8" fillId="3" borderId="12" xfId="0" applyFont="1" applyFill="1" applyBorder="1" applyAlignment="1">
      <alignment vertical="center" wrapText="1"/>
    </xf>
    <xf numFmtId="0" fontId="15" fillId="3" borderId="2" xfId="0" applyFont="1" applyFill="1" applyBorder="1" applyAlignment="1">
      <alignment horizontal="center" vertical="center"/>
    </xf>
    <xf numFmtId="0" fontId="12" fillId="3" borderId="0" xfId="0" applyFont="1" applyFill="1" applyAlignment="1">
      <alignment vertical="center"/>
    </xf>
    <xf numFmtId="0" fontId="15" fillId="3" borderId="10" xfId="0" applyFont="1" applyFill="1" applyBorder="1" applyAlignment="1">
      <alignment horizontal="center" vertical="center"/>
    </xf>
    <xf numFmtId="0" fontId="15" fillId="3" borderId="12" xfId="0" applyFont="1" applyFill="1" applyBorder="1" applyAlignment="1">
      <alignment horizontal="center" vertical="center" wrapText="1"/>
    </xf>
    <xf numFmtId="0" fontId="8" fillId="3" borderId="2" xfId="0" applyFont="1" applyFill="1" applyBorder="1" applyAlignment="1">
      <alignment vertical="center" wrapText="1"/>
    </xf>
    <xf numFmtId="0" fontId="8" fillId="3" borderId="4" xfId="0" applyFont="1" applyFill="1" applyBorder="1" applyAlignment="1">
      <alignment horizontal="center" vertical="center" wrapText="1"/>
    </xf>
    <xf numFmtId="0" fontId="3" fillId="3" borderId="0" xfId="0" applyFont="1" applyFill="1" applyAlignment="1">
      <alignment vertical="center"/>
    </xf>
    <xf numFmtId="9" fontId="21" fillId="0" borderId="2" xfId="0" applyNumberFormat="1" applyFont="1" applyBorder="1" applyAlignment="1">
      <alignment horizontal="center" vertical="center"/>
    </xf>
    <xf numFmtId="0" fontId="21" fillId="0" borderId="2" xfId="0" applyFont="1" applyBorder="1" applyAlignment="1">
      <alignment horizontal="center" vertical="center"/>
    </xf>
    <xf numFmtId="0" fontId="12" fillId="2" borderId="2" xfId="0" applyFont="1" applyFill="1" applyBorder="1" applyAlignment="1">
      <alignment horizontal="center" vertical="center" wrapText="1"/>
    </xf>
    <xf numFmtId="0" fontId="12" fillId="0" borderId="0" xfId="0" applyFont="1" applyAlignment="1">
      <alignment horizontal="center" vertical="center" wrapText="1"/>
    </xf>
    <xf numFmtId="0" fontId="12" fillId="2" borderId="0" xfId="0" applyFont="1" applyFill="1" applyAlignment="1">
      <alignment horizontal="center" vertical="center" wrapText="1"/>
    </xf>
    <xf numFmtId="0" fontId="23" fillId="0" borderId="0" xfId="0" applyFont="1" applyAlignment="1">
      <alignment horizontal="center" vertical="center" wrapText="1"/>
    </xf>
    <xf numFmtId="0" fontId="22" fillId="3" borderId="2" xfId="0" applyFont="1" applyFill="1" applyBorder="1" applyAlignment="1">
      <alignment horizontal="center" vertical="center" wrapText="1"/>
    </xf>
    <xf numFmtId="9" fontId="12" fillId="0" borderId="2" xfId="2" applyFont="1" applyBorder="1" applyAlignment="1">
      <alignment horizontal="center" vertical="center"/>
    </xf>
    <xf numFmtId="9" fontId="12" fillId="0" borderId="0" xfId="0" applyNumberFormat="1" applyFont="1" applyAlignment="1">
      <alignment horizontal="center" vertical="center" wrapText="1"/>
    </xf>
    <xf numFmtId="0" fontId="25" fillId="0" borderId="2" xfId="0" applyFont="1" applyBorder="1" applyAlignment="1">
      <alignment horizontal="center" vertical="center" wrapText="1"/>
    </xf>
    <xf numFmtId="2" fontId="25" fillId="0" borderId="2" xfId="3" applyNumberFormat="1" applyFont="1" applyFill="1" applyBorder="1" applyAlignment="1">
      <alignment horizontal="center" vertical="center" wrapText="1"/>
    </xf>
    <xf numFmtId="9" fontId="12" fillId="0" borderId="2" xfId="0" applyNumberFormat="1" applyFont="1" applyBorder="1" applyAlignment="1">
      <alignment horizontal="center" vertical="center"/>
    </xf>
    <xf numFmtId="0" fontId="25" fillId="3" borderId="2" xfId="0" applyFont="1" applyFill="1" applyBorder="1" applyAlignment="1">
      <alignment horizontal="center" vertical="center" wrapText="1"/>
    </xf>
    <xf numFmtId="1" fontId="25" fillId="0" borderId="2" xfId="0" applyNumberFormat="1" applyFont="1" applyBorder="1" applyAlignment="1">
      <alignment horizontal="center" vertical="center" wrapText="1"/>
    </xf>
    <xf numFmtId="9" fontId="25" fillId="0" borderId="2" xfId="3" applyFont="1" applyFill="1" applyBorder="1" applyAlignment="1">
      <alignment horizontal="center" vertical="center" wrapText="1"/>
    </xf>
    <xf numFmtId="9" fontId="25" fillId="0" borderId="2" xfId="0" applyNumberFormat="1" applyFont="1" applyBorder="1" applyAlignment="1">
      <alignment horizontal="center" vertical="center"/>
    </xf>
    <xf numFmtId="165" fontId="25" fillId="0" borderId="2" xfId="3" applyNumberFormat="1" applyFont="1" applyFill="1" applyBorder="1" applyAlignment="1">
      <alignment horizontal="center" vertical="center" wrapText="1"/>
    </xf>
    <xf numFmtId="9" fontId="25" fillId="3" borderId="2" xfId="0" applyNumberFormat="1" applyFont="1" applyFill="1" applyBorder="1" applyAlignment="1">
      <alignment horizontal="center" vertical="center"/>
    </xf>
    <xf numFmtId="9" fontId="25" fillId="3" borderId="2" xfId="3"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2" xfId="0" applyFont="1" applyFill="1" applyBorder="1" applyAlignment="1">
      <alignment horizontal="center" vertical="center"/>
    </xf>
    <xf numFmtId="0" fontId="26" fillId="0" borderId="2" xfId="0" applyFont="1" applyBorder="1" applyAlignment="1">
      <alignment horizontal="center" vertical="center" wrapText="1"/>
    </xf>
    <xf numFmtId="0" fontId="26" fillId="0" borderId="2" xfId="0" applyFont="1" applyBorder="1" applyAlignment="1">
      <alignment horizontal="center" vertical="center"/>
    </xf>
    <xf numFmtId="9" fontId="12" fillId="0" borderId="2" xfId="0" applyNumberFormat="1" applyFont="1" applyBorder="1" applyAlignment="1">
      <alignment horizontal="center" vertical="center" wrapText="1"/>
    </xf>
    <xf numFmtId="0" fontId="23" fillId="0" borderId="2" xfId="0" applyFont="1" applyBorder="1" applyAlignment="1">
      <alignment horizontal="center" vertical="center"/>
    </xf>
    <xf numFmtId="166" fontId="12" fillId="0" borderId="2" xfId="0" applyNumberFormat="1" applyFont="1" applyBorder="1" applyAlignment="1">
      <alignment horizontal="center" vertical="center"/>
    </xf>
    <xf numFmtId="167" fontId="12" fillId="0" borderId="2" xfId="1" applyNumberFormat="1" applyFont="1" applyFill="1" applyBorder="1" applyAlignment="1">
      <alignment horizontal="center" vertical="center" wrapText="1"/>
    </xf>
    <xf numFmtId="167" fontId="25" fillId="0" borderId="2" xfId="4" applyNumberFormat="1" applyFont="1" applyFill="1" applyBorder="1" applyAlignment="1">
      <alignment horizontal="center" vertical="center" wrapText="1"/>
    </xf>
    <xf numFmtId="167" fontId="25" fillId="6" borderId="2" xfId="4" applyNumberFormat="1" applyFont="1" applyFill="1" applyBorder="1" applyAlignment="1">
      <alignment horizontal="center" vertical="center" wrapText="1"/>
    </xf>
    <xf numFmtId="9" fontId="25" fillId="0" borderId="2" xfId="2" applyFont="1" applyFill="1" applyBorder="1" applyAlignment="1">
      <alignment horizontal="center" vertical="center" wrapText="1"/>
    </xf>
    <xf numFmtId="9" fontId="25" fillId="6" borderId="2" xfId="2" applyFont="1" applyFill="1" applyBorder="1" applyAlignment="1">
      <alignment horizontal="center" vertical="center" wrapText="1"/>
    </xf>
    <xf numFmtId="0" fontId="25" fillId="0" borderId="2" xfId="2" applyNumberFormat="1" applyFont="1" applyFill="1" applyBorder="1" applyAlignment="1">
      <alignment horizontal="center" vertical="center" wrapText="1"/>
    </xf>
    <xf numFmtId="9" fontId="12" fillId="3" borderId="2" xfId="0" applyNumberFormat="1" applyFont="1" applyFill="1" applyBorder="1" applyAlignment="1">
      <alignment horizontal="center" vertical="center" wrapText="1"/>
    </xf>
    <xf numFmtId="0" fontId="12" fillId="6" borderId="2" xfId="0" applyFont="1" applyFill="1" applyBorder="1" applyAlignment="1">
      <alignment horizontal="center" vertical="center" wrapText="1"/>
    </xf>
    <xf numFmtId="9" fontId="12" fillId="6" borderId="2" xfId="0" applyNumberFormat="1" applyFont="1" applyFill="1" applyBorder="1" applyAlignment="1">
      <alignment horizontal="center" vertical="center" wrapText="1"/>
    </xf>
    <xf numFmtId="1" fontId="12" fillId="3" borderId="2" xfId="0" applyNumberFormat="1" applyFont="1" applyFill="1" applyBorder="1" applyAlignment="1">
      <alignment horizontal="center" vertical="center" wrapText="1"/>
    </xf>
    <xf numFmtId="0" fontId="12" fillId="0" borderId="6" xfId="0" applyFont="1" applyBorder="1" applyAlignment="1">
      <alignment horizontal="center" vertical="center" wrapText="1"/>
    </xf>
    <xf numFmtId="0" fontId="12" fillId="3" borderId="6" xfId="0" applyFont="1" applyFill="1" applyBorder="1" applyAlignment="1">
      <alignment horizontal="center" vertical="center" wrapText="1"/>
    </xf>
    <xf numFmtId="9" fontId="12" fillId="3" borderId="6" xfId="0" applyNumberFormat="1" applyFont="1" applyFill="1" applyBorder="1" applyAlignment="1">
      <alignment horizontal="center" vertical="center" wrapText="1"/>
    </xf>
    <xf numFmtId="9" fontId="12" fillId="0" borderId="2" xfId="2" applyFont="1" applyBorder="1" applyAlignment="1">
      <alignment horizontal="center" vertical="center" wrapText="1"/>
    </xf>
    <xf numFmtId="9" fontId="12" fillId="0" borderId="2" xfId="2" applyFont="1" applyFill="1" applyBorder="1" applyAlignment="1">
      <alignment horizontal="center" vertical="center" wrapText="1"/>
    </xf>
    <xf numFmtId="9" fontId="25" fillId="0" borderId="2" xfId="0" applyNumberFormat="1" applyFont="1" applyBorder="1" applyAlignment="1">
      <alignment horizontal="center" vertical="center" wrapText="1"/>
    </xf>
    <xf numFmtId="167" fontId="25" fillId="0" borderId="2" xfId="1" applyNumberFormat="1" applyFont="1" applyFill="1" applyBorder="1" applyAlignment="1">
      <alignment horizontal="center" vertical="center" wrapText="1"/>
    </xf>
    <xf numFmtId="0" fontId="25" fillId="0" borderId="6" xfId="0" applyFont="1" applyBorder="1" applyAlignment="1">
      <alignment horizontal="center" vertical="center" wrapText="1"/>
    </xf>
    <xf numFmtId="9" fontId="25" fillId="0" borderId="2" xfId="5" applyNumberFormat="1" applyFont="1" applyFill="1" applyBorder="1" applyAlignment="1">
      <alignment horizontal="center" vertical="center" wrapText="1"/>
    </xf>
    <xf numFmtId="10" fontId="25" fillId="0" borderId="2" xfId="0" applyNumberFormat="1" applyFont="1" applyBorder="1" applyAlignment="1">
      <alignment horizontal="center" vertical="center" wrapText="1"/>
    </xf>
    <xf numFmtId="0" fontId="25" fillId="0" borderId="2" xfId="5" applyNumberFormat="1" applyFont="1" applyFill="1" applyBorder="1" applyAlignment="1">
      <alignment horizontal="center" vertical="center" wrapText="1"/>
    </xf>
    <xf numFmtId="9" fontId="25" fillId="0" borderId="2" xfId="2" applyFont="1" applyBorder="1" applyAlignment="1">
      <alignment horizontal="center" vertical="center" wrapText="1"/>
    </xf>
    <xf numFmtId="0" fontId="12" fillId="0" borderId="11" xfId="0" applyFont="1" applyBorder="1" applyAlignment="1">
      <alignment horizontal="center" vertical="center" wrapText="1"/>
    </xf>
    <xf numFmtId="0" fontId="23" fillId="0" borderId="11" xfId="0" applyFont="1" applyBorder="1" applyAlignment="1">
      <alignment horizontal="center" vertical="center" wrapText="1"/>
    </xf>
    <xf numFmtId="0" fontId="23" fillId="9" borderId="2" xfId="0" applyFont="1" applyFill="1" applyBorder="1" applyAlignment="1">
      <alignment horizontal="center" vertical="center" wrapText="1"/>
    </xf>
    <xf numFmtId="3" fontId="23" fillId="0" borderId="11" xfId="0" applyNumberFormat="1" applyFont="1" applyBorder="1" applyAlignment="1">
      <alignment horizontal="center" vertical="center"/>
    </xf>
    <xf numFmtId="0" fontId="23" fillId="9" borderId="2" xfId="0" applyFont="1" applyFill="1" applyBorder="1" applyAlignment="1">
      <alignment horizontal="center" vertical="center"/>
    </xf>
    <xf numFmtId="3" fontId="30" fillId="0" borderId="6" xfId="0" applyNumberFormat="1" applyFont="1" applyBorder="1" applyAlignment="1">
      <alignment horizontal="center" vertical="center" wrapText="1"/>
    </xf>
    <xf numFmtId="0" fontId="23" fillId="9" borderId="7" xfId="0" applyFont="1" applyFill="1" applyBorder="1" applyAlignment="1">
      <alignment horizontal="center" vertical="center" wrapText="1"/>
    </xf>
    <xf numFmtId="0" fontId="23" fillId="0" borderId="7" xfId="0" applyFont="1" applyBorder="1" applyAlignment="1">
      <alignment horizontal="center" vertical="center" wrapText="1"/>
    </xf>
    <xf numFmtId="0" fontId="23" fillId="9" borderId="7" xfId="0" applyFont="1" applyFill="1" applyBorder="1" applyAlignment="1">
      <alignment horizontal="center" vertical="center"/>
    </xf>
    <xf numFmtId="0" fontId="23" fillId="0" borderId="7" xfId="0" applyFont="1" applyBorder="1" applyAlignment="1">
      <alignment horizontal="center" vertical="center"/>
    </xf>
    <xf numFmtId="3" fontId="30" fillId="0" borderId="18" xfId="0" applyNumberFormat="1" applyFont="1" applyBorder="1" applyAlignment="1">
      <alignment horizontal="center" vertical="center" wrapText="1"/>
    </xf>
    <xf numFmtId="0" fontId="23" fillId="0" borderId="18" xfId="0" applyFont="1" applyBorder="1" applyAlignment="1">
      <alignment horizontal="center" vertical="center"/>
    </xf>
    <xf numFmtId="3" fontId="30" fillId="0" borderId="18" xfId="0" applyNumberFormat="1" applyFont="1" applyBorder="1" applyAlignment="1">
      <alignment horizontal="center" vertical="center"/>
    </xf>
    <xf numFmtId="9" fontId="23" fillId="0" borderId="18" xfId="0" applyNumberFormat="1" applyFont="1" applyBorder="1" applyAlignment="1">
      <alignment horizontal="center" vertical="center"/>
    </xf>
    <xf numFmtId="3" fontId="12" fillId="0" borderId="11" xfId="0" applyNumberFormat="1" applyFont="1" applyBorder="1" applyAlignment="1">
      <alignment horizontal="center" vertical="center" wrapText="1"/>
    </xf>
    <xf numFmtId="0" fontId="3" fillId="2" borderId="2" xfId="0" applyFont="1" applyFill="1" applyBorder="1" applyAlignment="1">
      <alignment horizontal="center" vertical="center"/>
    </xf>
    <xf numFmtId="0" fontId="12" fillId="0" borderId="0" xfId="0" applyFont="1" applyAlignment="1">
      <alignment horizontal="center" vertical="center"/>
    </xf>
    <xf numFmtId="0" fontId="15" fillId="0" borderId="6" xfId="0" applyFont="1" applyBorder="1" applyAlignment="1">
      <alignment horizontal="center" vertical="center"/>
    </xf>
    <xf numFmtId="0" fontId="15" fillId="0" borderId="18" xfId="0" applyFont="1" applyBorder="1" applyAlignment="1">
      <alignment horizontal="center" vertical="center"/>
    </xf>
    <xf numFmtId="9" fontId="12" fillId="0" borderId="11" xfId="0" applyNumberFormat="1" applyFont="1" applyBorder="1" applyAlignment="1">
      <alignment horizontal="center" vertical="center" wrapText="1"/>
    </xf>
    <xf numFmtId="0" fontId="12" fillId="3" borderId="0" xfId="0" applyFont="1" applyFill="1" applyAlignment="1">
      <alignment horizontal="center" vertical="center" wrapText="1"/>
    </xf>
    <xf numFmtId="0" fontId="28" fillId="3" borderId="2" xfId="0" applyFont="1" applyFill="1" applyBorder="1" applyAlignment="1">
      <alignment horizontal="center" vertical="center"/>
    </xf>
    <xf numFmtId="9" fontId="25" fillId="3" borderId="2" xfId="5" applyNumberFormat="1" applyFont="1" applyFill="1" applyBorder="1" applyAlignment="1">
      <alignment horizontal="center" vertical="center" wrapText="1"/>
    </xf>
    <xf numFmtId="0" fontId="25" fillId="3" borderId="2" xfId="5" applyNumberFormat="1" applyFont="1" applyFill="1" applyBorder="1" applyAlignment="1">
      <alignment horizontal="center" vertical="center" wrapText="1"/>
    </xf>
    <xf numFmtId="10" fontId="25" fillId="3" borderId="2" xfId="0" applyNumberFormat="1" applyFont="1" applyFill="1" applyBorder="1" applyAlignment="1">
      <alignment horizontal="center" vertical="center" wrapText="1"/>
    </xf>
    <xf numFmtId="9" fontId="12" fillId="3" borderId="0" xfId="0" applyNumberFormat="1" applyFont="1" applyFill="1" applyAlignment="1">
      <alignment horizontal="center" vertical="center" wrapText="1"/>
    </xf>
    <xf numFmtId="165" fontId="12" fillId="3" borderId="2" xfId="0" applyNumberFormat="1" applyFont="1" applyFill="1" applyBorder="1" applyAlignment="1">
      <alignment horizontal="center" vertical="center"/>
    </xf>
    <xf numFmtId="3" fontId="12" fillId="0" borderId="2" xfId="0" applyNumberFormat="1" applyFont="1" applyBorder="1" applyAlignment="1">
      <alignment horizontal="center" vertical="center" wrapText="1"/>
    </xf>
    <xf numFmtId="2" fontId="25" fillId="0" borderId="2" xfId="5" applyNumberFormat="1" applyFont="1" applyFill="1" applyBorder="1" applyAlignment="1">
      <alignment horizontal="center" vertical="center" wrapText="1"/>
    </xf>
    <xf numFmtId="2" fontId="25" fillId="0" borderId="2" xfId="0" applyNumberFormat="1" applyFont="1" applyBorder="1" applyAlignment="1">
      <alignment horizontal="center" vertical="center" wrapText="1"/>
    </xf>
    <xf numFmtId="2" fontId="12" fillId="0" borderId="0" xfId="0" applyNumberFormat="1" applyFont="1" applyAlignment="1">
      <alignment horizontal="center" vertical="center" wrapText="1"/>
    </xf>
    <xf numFmtId="0" fontId="29" fillId="0" borderId="2" xfId="0" applyFont="1" applyBorder="1" applyAlignment="1">
      <alignment horizontal="center" vertical="center" wrapText="1"/>
    </xf>
    <xf numFmtId="9" fontId="29" fillId="0" borderId="2" xfId="0" applyNumberFormat="1" applyFont="1" applyBorder="1" applyAlignment="1">
      <alignment horizontal="center" vertical="center" wrapText="1"/>
    </xf>
    <xf numFmtId="2" fontId="12" fillId="0" borderId="2" xfId="0" applyNumberFormat="1" applyFont="1" applyBorder="1" applyAlignment="1">
      <alignment horizontal="center" vertical="center" wrapText="1"/>
    </xf>
    <xf numFmtId="9" fontId="8" fillId="0" borderId="2" xfId="2" applyFont="1" applyBorder="1" applyAlignment="1">
      <alignment horizontal="center" vertical="center" wrapText="1"/>
    </xf>
    <xf numFmtId="1" fontId="23" fillId="3" borderId="2" xfId="0" applyNumberFormat="1" applyFont="1" applyFill="1" applyBorder="1" applyAlignment="1">
      <alignment horizontal="center" vertical="center" wrapText="1"/>
    </xf>
    <xf numFmtId="0" fontId="12" fillId="6" borderId="2" xfId="0" applyFont="1" applyFill="1" applyBorder="1" applyAlignment="1">
      <alignment horizontal="center" vertical="center"/>
    </xf>
    <xf numFmtId="0" fontId="29" fillId="0" borderId="0" xfId="0" applyFont="1" applyAlignment="1">
      <alignment horizontal="center" vertical="center" wrapText="1"/>
    </xf>
    <xf numFmtId="9" fontId="29" fillId="0" borderId="2" xfId="2" applyFont="1" applyBorder="1" applyAlignment="1">
      <alignment horizontal="center" vertical="center"/>
    </xf>
    <xf numFmtId="0" fontId="29"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0" xfId="0" applyFont="1" applyBorder="1" applyAlignment="1">
      <alignment horizontal="center" vertical="center" wrapText="1"/>
    </xf>
    <xf numFmtId="0" fontId="23" fillId="11" borderId="11" xfId="0" applyFont="1" applyFill="1" applyBorder="1" applyAlignment="1">
      <alignment horizontal="center" vertical="center" wrapText="1"/>
    </xf>
    <xf numFmtId="0" fontId="12" fillId="12" borderId="0" xfId="0" applyFont="1" applyFill="1" applyAlignment="1">
      <alignment horizontal="center" vertical="center" wrapText="1"/>
    </xf>
    <xf numFmtId="0" fontId="25" fillId="12" borderId="1" xfId="0" applyFont="1" applyFill="1" applyBorder="1" applyAlignment="1">
      <alignment horizontal="center" vertical="center" wrapText="1"/>
    </xf>
    <xf numFmtId="9" fontId="25" fillId="12" borderId="1" xfId="5" applyNumberFormat="1" applyFont="1" applyFill="1" applyBorder="1" applyAlignment="1">
      <alignment horizontal="center" vertical="center" wrapText="1"/>
    </xf>
    <xf numFmtId="0" fontId="12" fillId="12" borderId="1" xfId="0" applyFont="1" applyFill="1" applyBorder="1" applyAlignment="1">
      <alignment horizontal="center" vertical="center" wrapText="1"/>
    </xf>
    <xf numFmtId="10" fontId="25" fillId="12" borderId="1" xfId="0" applyNumberFormat="1" applyFont="1" applyFill="1" applyBorder="1" applyAlignment="1">
      <alignment horizontal="center" vertical="center" wrapText="1"/>
    </xf>
    <xf numFmtId="9" fontId="25" fillId="12" borderId="1" xfId="2" applyFont="1" applyFill="1" applyBorder="1" applyAlignment="1">
      <alignment horizontal="center" vertical="center" wrapText="1"/>
    </xf>
    <xf numFmtId="0" fontId="0" fillId="0" borderId="0" xfId="0" applyAlignment="1">
      <alignment wrapText="1"/>
    </xf>
    <xf numFmtId="0" fontId="0" fillId="0" borderId="0" xfId="0" pivotButton="1" applyAlignment="1">
      <alignment wrapText="1"/>
    </xf>
    <xf numFmtId="0" fontId="0" fillId="8" borderId="0" xfId="0" applyFill="1"/>
    <xf numFmtId="0" fontId="0" fillId="8" borderId="0" xfId="0" applyFill="1" applyAlignment="1">
      <alignment wrapText="1"/>
    </xf>
    <xf numFmtId="0" fontId="32" fillId="13" borderId="2" xfId="0" applyFont="1" applyFill="1" applyBorder="1" applyAlignment="1">
      <alignment wrapText="1"/>
    </xf>
    <xf numFmtId="0" fontId="0" fillId="0" borderId="2" xfId="0" pivotButton="1" applyBorder="1" applyAlignment="1">
      <alignment wrapText="1"/>
    </xf>
    <xf numFmtId="0" fontId="0" fillId="13" borderId="0" xfId="0" applyFill="1"/>
    <xf numFmtId="9" fontId="12" fillId="0" borderId="0" xfId="2" applyFont="1" applyAlignment="1">
      <alignment vertical="center"/>
    </xf>
    <xf numFmtId="0" fontId="12" fillId="6" borderId="0" xfId="0" applyFont="1" applyFill="1" applyAlignment="1">
      <alignment vertical="center"/>
    </xf>
    <xf numFmtId="0" fontId="8" fillId="3" borderId="6" xfId="0" applyFont="1" applyFill="1" applyBorder="1" applyAlignment="1">
      <alignment horizontal="center" vertical="center" wrapText="1"/>
    </xf>
    <xf numFmtId="1" fontId="14" fillId="0" borderId="2" xfId="2" applyNumberFormat="1" applyFont="1" applyBorder="1" applyAlignment="1">
      <alignment horizontal="center" vertical="center" wrapText="1"/>
    </xf>
    <xf numFmtId="164" fontId="12" fillId="3" borderId="0" xfId="9" applyFont="1" applyFill="1" applyAlignment="1">
      <alignment vertical="center"/>
    </xf>
    <xf numFmtId="0" fontId="8" fillId="0" borderId="7" xfId="0" applyFont="1" applyBorder="1" applyAlignment="1">
      <alignment horizontal="center" vertical="center" wrapText="1"/>
    </xf>
    <xf numFmtId="168" fontId="12" fillId="3" borderId="0" xfId="9" applyNumberFormat="1" applyFont="1" applyFill="1" applyAlignment="1">
      <alignment vertical="center"/>
    </xf>
    <xf numFmtId="9" fontId="14" fillId="0" borderId="2" xfId="2" applyFont="1" applyFill="1" applyBorder="1" applyAlignment="1">
      <alignment horizontal="center" vertical="center" wrapText="1"/>
    </xf>
    <xf numFmtId="9" fontId="12" fillId="14" borderId="0" xfId="0" applyNumberFormat="1" applyFont="1" applyFill="1" applyAlignment="1">
      <alignment vertical="center"/>
    </xf>
    <xf numFmtId="0" fontId="8" fillId="3" borderId="7" xfId="0" applyFont="1" applyFill="1" applyBorder="1" applyAlignment="1">
      <alignment horizontal="center" vertical="center" wrapText="1"/>
    </xf>
    <xf numFmtId="9" fontId="8" fillId="0" borderId="7" xfId="0" applyNumberFormat="1" applyFont="1" applyBorder="1" applyAlignment="1">
      <alignment horizontal="center" vertical="center" wrapText="1"/>
    </xf>
    <xf numFmtId="0" fontId="14" fillId="3" borderId="2" xfId="0" applyFont="1" applyFill="1" applyBorder="1" applyAlignment="1">
      <alignment horizontal="center" vertical="center" wrapText="1"/>
    </xf>
    <xf numFmtId="0" fontId="23" fillId="0" borderId="2" xfId="0" applyFont="1" applyBorder="1" applyAlignment="1">
      <alignment horizontal="center" vertical="center" wrapText="1"/>
    </xf>
    <xf numFmtId="3" fontId="12" fillId="6" borderId="11" xfId="0" applyNumberFormat="1" applyFont="1" applyFill="1" applyBorder="1" applyAlignment="1">
      <alignment horizontal="center" vertical="center" wrapText="1"/>
    </xf>
    <xf numFmtId="1" fontId="12" fillId="0" borderId="0" xfId="0" applyNumberFormat="1" applyFont="1" applyAlignment="1">
      <alignment horizontal="center" vertical="center" wrapText="1"/>
    </xf>
    <xf numFmtId="3" fontId="12" fillId="3" borderId="11" xfId="0" applyNumberFormat="1" applyFont="1" applyFill="1" applyBorder="1" applyAlignment="1">
      <alignment horizontal="center" vertical="center" wrapText="1"/>
    </xf>
    <xf numFmtId="0" fontId="8" fillId="3" borderId="2" xfId="2" applyNumberFormat="1" applyFont="1" applyFill="1" applyBorder="1" applyAlignment="1">
      <alignment horizontal="center" vertical="center" wrapText="1"/>
    </xf>
    <xf numFmtId="0" fontId="8" fillId="6" borderId="0" xfId="0" applyFont="1" applyFill="1" applyAlignment="1">
      <alignment horizontal="center" vertical="center" wrapText="1"/>
    </xf>
    <xf numFmtId="9" fontId="12" fillId="6" borderId="0" xfId="0" applyNumberFormat="1" applyFont="1" applyFill="1" applyAlignment="1">
      <alignment horizontal="center" vertical="center" wrapText="1"/>
    </xf>
    <xf numFmtId="0" fontId="23" fillId="0" borderId="6" xfId="0" applyFont="1" applyBorder="1" applyAlignment="1">
      <alignment horizontal="center" vertical="center" wrapText="1"/>
    </xf>
    <xf numFmtId="9" fontId="23" fillId="0" borderId="2" xfId="0" applyNumberFormat="1" applyFont="1" applyBorder="1" applyAlignment="1">
      <alignment horizontal="center" vertical="center" wrapText="1"/>
    </xf>
    <xf numFmtId="1" fontId="12" fillId="6" borderId="0" xfId="0" applyNumberFormat="1" applyFont="1" applyFill="1" applyAlignment="1">
      <alignment horizontal="center" vertical="center" wrapText="1"/>
    </xf>
    <xf numFmtId="9" fontId="12" fillId="3" borderId="2" xfId="2" applyFont="1" applyFill="1" applyBorder="1" applyAlignment="1">
      <alignment horizontal="center" vertical="center"/>
    </xf>
    <xf numFmtId="0" fontId="12" fillId="3" borderId="4" xfId="0" applyFont="1" applyFill="1" applyBorder="1" applyAlignment="1">
      <alignment horizontal="center" vertical="center" wrapText="1"/>
    </xf>
    <xf numFmtId="0" fontId="23" fillId="10" borderId="2" xfId="0" applyFont="1" applyFill="1" applyBorder="1" applyAlignment="1">
      <alignment horizontal="center" vertical="center" wrapText="1"/>
    </xf>
    <xf numFmtId="0" fontId="23" fillId="0" borderId="20" xfId="0" applyFont="1" applyBorder="1" applyAlignment="1">
      <alignment horizontal="center" vertical="center" wrapText="1"/>
    </xf>
    <xf numFmtId="9" fontId="23" fillId="0" borderId="2" xfId="0" applyNumberFormat="1" applyFont="1" applyBorder="1" applyAlignment="1">
      <alignment horizontal="center" vertical="center"/>
    </xf>
    <xf numFmtId="0" fontId="32" fillId="12" borderId="2" xfId="0" applyFont="1" applyFill="1" applyBorder="1" applyAlignment="1">
      <alignment wrapText="1"/>
    </xf>
    <xf numFmtId="0" fontId="15" fillId="6" borderId="2" xfId="0" applyFont="1" applyFill="1" applyBorder="1" applyAlignment="1">
      <alignment horizontal="center" vertical="center"/>
    </xf>
    <xf numFmtId="0" fontId="3" fillId="6" borderId="0" xfId="0" applyFont="1" applyFill="1" applyAlignment="1">
      <alignment vertical="center"/>
    </xf>
    <xf numFmtId="0" fontId="15" fillId="15" borderId="2" xfId="0" applyFont="1" applyFill="1" applyBorder="1" applyAlignment="1">
      <alignment horizontal="center" vertical="center"/>
    </xf>
    <xf numFmtId="0" fontId="12" fillId="15" borderId="0" xfId="0" applyFont="1" applyFill="1" applyAlignment="1">
      <alignment vertical="center"/>
    </xf>
    <xf numFmtId="0" fontId="3" fillId="15" borderId="0" xfId="0" applyFont="1" applyFill="1" applyAlignment="1">
      <alignment vertical="center"/>
    </xf>
    <xf numFmtId="0" fontId="0" fillId="0" borderId="0" xfId="0" applyAlignment="1">
      <alignment horizontal="left" indent="1"/>
    </xf>
    <xf numFmtId="0" fontId="25" fillId="0" borderId="11" xfId="0" applyFont="1" applyBorder="1" applyAlignment="1">
      <alignment horizontal="center" vertical="center" wrapText="1"/>
    </xf>
    <xf numFmtId="0" fontId="12" fillId="0" borderId="11" xfId="0" applyFont="1" applyBorder="1" applyAlignment="1">
      <alignment horizontal="center" vertical="center"/>
    </xf>
    <xf numFmtId="3" fontId="33" fillId="0" borderId="2" xfId="0" applyNumberFormat="1" applyFont="1" applyBorder="1"/>
    <xf numFmtId="3" fontId="33" fillId="0" borderId="6" xfId="0" applyNumberFormat="1" applyFont="1" applyBorder="1"/>
    <xf numFmtId="168" fontId="12" fillId="0" borderId="0" xfId="9" applyNumberFormat="1" applyFont="1" applyAlignment="1">
      <alignment horizontal="center" vertical="center" wrapText="1"/>
    </xf>
    <xf numFmtId="9" fontId="12" fillId="0" borderId="0" xfId="2" applyFont="1" applyAlignment="1">
      <alignment horizontal="center" vertical="center" wrapText="1"/>
    </xf>
    <xf numFmtId="0" fontId="8" fillId="3" borderId="2" xfId="0" applyFont="1" applyFill="1" applyBorder="1" applyAlignment="1">
      <alignment horizontal="left" vertical="center" wrapText="1"/>
    </xf>
    <xf numFmtId="0" fontId="8" fillId="3" borderId="2" xfId="0" applyFont="1" applyFill="1" applyBorder="1" applyAlignment="1">
      <alignment vertical="center"/>
    </xf>
    <xf numFmtId="0" fontId="8" fillId="3" borderId="9" xfId="0" applyFont="1" applyFill="1" applyBorder="1" applyAlignment="1">
      <alignment vertical="center" wrapText="1"/>
    </xf>
    <xf numFmtId="0" fontId="8" fillId="3" borderId="9" xfId="0" applyFont="1" applyFill="1" applyBorder="1" applyAlignment="1">
      <alignment horizontal="center" vertical="center" wrapText="1"/>
    </xf>
    <xf numFmtId="0" fontId="8" fillId="3" borderId="16" xfId="0" applyFont="1" applyFill="1" applyBorder="1" applyAlignment="1">
      <alignment vertical="center" wrapText="1"/>
    </xf>
    <xf numFmtId="9" fontId="8" fillId="3" borderId="11" xfId="0" applyNumberFormat="1" applyFont="1" applyFill="1" applyBorder="1" applyAlignment="1">
      <alignment horizontal="center" vertical="center"/>
    </xf>
    <xf numFmtId="0" fontId="15" fillId="3" borderId="6" xfId="0" applyFont="1" applyFill="1" applyBorder="1" applyAlignment="1">
      <alignment horizontal="center" vertical="center" wrapText="1"/>
    </xf>
    <xf numFmtId="0" fontId="8" fillId="3" borderId="4" xfId="0" applyFont="1" applyFill="1" applyBorder="1" applyAlignment="1">
      <alignment horizontal="center" vertical="center"/>
    </xf>
    <xf numFmtId="0" fontId="15" fillId="3" borderId="14" xfId="0" applyFont="1" applyFill="1" applyBorder="1" applyAlignment="1">
      <alignment horizontal="center" vertical="center" wrapText="1"/>
    </xf>
    <xf numFmtId="0" fontId="8" fillId="3" borderId="7" xfId="0" applyFont="1" applyFill="1" applyBorder="1" applyAlignment="1">
      <alignment vertical="center" wrapText="1"/>
    </xf>
    <xf numFmtId="0" fontId="8" fillId="3" borderId="11" xfId="0" applyFont="1" applyFill="1" applyBorder="1" applyAlignment="1">
      <alignment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9" xfId="0" applyFont="1" applyFill="1" applyBorder="1" applyAlignment="1">
      <alignment vertical="center"/>
    </xf>
    <xf numFmtId="0" fontId="8" fillId="3" borderId="16"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12" xfId="0" applyFont="1" applyFill="1" applyBorder="1" applyAlignment="1">
      <alignment vertical="center"/>
    </xf>
    <xf numFmtId="0" fontId="8" fillId="3" borderId="10" xfId="0" applyFont="1" applyFill="1" applyBorder="1" applyAlignment="1">
      <alignment horizontal="center" vertical="center"/>
    </xf>
    <xf numFmtId="9" fontId="21" fillId="3" borderId="2" xfId="0" applyNumberFormat="1" applyFont="1" applyFill="1" applyBorder="1" applyAlignment="1">
      <alignment horizontal="center" vertical="center"/>
    </xf>
    <xf numFmtId="9" fontId="8" fillId="3" borderId="2" xfId="0" applyNumberFormat="1" applyFont="1" applyFill="1" applyBorder="1" applyAlignment="1">
      <alignment horizontal="center" vertical="center" wrapText="1"/>
    </xf>
    <xf numFmtId="0" fontId="21" fillId="3" borderId="2" xfId="0" applyFont="1" applyFill="1" applyBorder="1" applyAlignment="1">
      <alignment horizontal="center" vertical="center"/>
    </xf>
    <xf numFmtId="1" fontId="14" fillId="3" borderId="2" xfId="2" applyNumberFormat="1" applyFont="1" applyFill="1" applyBorder="1" applyAlignment="1">
      <alignment horizontal="center" vertical="center" wrapText="1"/>
    </xf>
    <xf numFmtId="0" fontId="15" fillId="3" borderId="2"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5" fillId="3" borderId="7" xfId="0" applyFont="1" applyFill="1" applyBorder="1" applyAlignment="1">
      <alignment horizontal="center" vertical="center"/>
    </xf>
    <xf numFmtId="1" fontId="25" fillId="3" borderId="2" xfId="0" applyNumberFormat="1"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2" xfId="0" applyFont="1" applyFill="1" applyBorder="1" applyAlignment="1">
      <alignment horizontal="center" vertical="center"/>
    </xf>
    <xf numFmtId="9" fontId="12" fillId="3" borderId="2" xfId="0" applyNumberFormat="1" applyFont="1" applyFill="1" applyBorder="1" applyAlignment="1">
      <alignment horizontal="center" vertical="center"/>
    </xf>
    <xf numFmtId="0" fontId="27" fillId="3" borderId="2" xfId="0" applyFont="1" applyFill="1" applyBorder="1" applyAlignment="1">
      <alignment horizontal="center" vertical="center" wrapText="1"/>
    </xf>
    <xf numFmtId="166" fontId="12" fillId="3" borderId="2" xfId="0" applyNumberFormat="1" applyFont="1" applyFill="1" applyBorder="1" applyAlignment="1">
      <alignment horizontal="center" vertical="center"/>
    </xf>
    <xf numFmtId="167" fontId="25" fillId="3" borderId="2" xfId="4" applyNumberFormat="1" applyFont="1" applyFill="1" applyBorder="1" applyAlignment="1">
      <alignment horizontal="center" vertical="center" wrapText="1"/>
    </xf>
    <xf numFmtId="9" fontId="25" fillId="3" borderId="2" xfId="2" applyFont="1" applyFill="1" applyBorder="1" applyAlignment="1">
      <alignment horizontal="center" vertical="center" wrapText="1"/>
    </xf>
    <xf numFmtId="0" fontId="25" fillId="3" borderId="2" xfId="2" applyNumberFormat="1" applyFont="1" applyFill="1" applyBorder="1" applyAlignment="1">
      <alignment horizontal="center" vertical="center" wrapText="1"/>
    </xf>
    <xf numFmtId="0" fontId="23" fillId="11" borderId="2" xfId="0" applyFont="1" applyFill="1" applyBorder="1" applyAlignment="1">
      <alignment horizontal="center" vertical="center" wrapText="1"/>
    </xf>
    <xf numFmtId="9" fontId="12" fillId="3" borderId="2" xfId="2" applyFont="1" applyFill="1" applyBorder="1" applyAlignment="1">
      <alignment horizontal="center" vertical="center" wrapText="1"/>
    </xf>
    <xf numFmtId="0" fontId="12" fillId="3" borderId="2" xfId="2" applyNumberFormat="1" applyFont="1" applyFill="1" applyBorder="1" applyAlignment="1">
      <alignment horizontal="center" vertical="center"/>
    </xf>
    <xf numFmtId="0" fontId="29" fillId="3" borderId="2" xfId="0" applyFont="1" applyFill="1" applyBorder="1" applyAlignment="1">
      <alignment horizontal="center" vertical="center" wrapText="1"/>
    </xf>
    <xf numFmtId="9" fontId="29" fillId="3" borderId="2" xfId="0" applyNumberFormat="1" applyFont="1" applyFill="1" applyBorder="1" applyAlignment="1">
      <alignment horizontal="center" vertical="center" wrapText="1"/>
    </xf>
    <xf numFmtId="9" fontId="29" fillId="3" borderId="2" xfId="2" applyFont="1" applyFill="1" applyBorder="1" applyAlignment="1">
      <alignment horizontal="center" vertical="center"/>
    </xf>
    <xf numFmtId="0" fontId="23" fillId="3" borderId="2"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28" fillId="3" borderId="11" xfId="0" applyFont="1" applyFill="1" applyBorder="1" applyAlignment="1">
      <alignment horizontal="center" vertical="center"/>
    </xf>
    <xf numFmtId="0" fontId="12" fillId="3" borderId="11" xfId="0" applyFont="1" applyFill="1" applyBorder="1" applyAlignment="1">
      <alignment horizontal="center" vertical="center" wrapText="1"/>
    </xf>
    <xf numFmtId="9" fontId="12" fillId="3" borderId="11" xfId="0" applyNumberFormat="1" applyFont="1" applyFill="1" applyBorder="1" applyAlignment="1">
      <alignment horizontal="center" vertical="center" wrapText="1"/>
    </xf>
    <xf numFmtId="0" fontId="23" fillId="11" borderId="6" xfId="0" applyFont="1" applyFill="1" applyBorder="1" applyAlignment="1">
      <alignment horizontal="center" vertical="center" wrapText="1"/>
    </xf>
    <xf numFmtId="0" fontId="23" fillId="11" borderId="5" xfId="0" applyFont="1" applyFill="1" applyBorder="1" applyAlignment="1">
      <alignment horizontal="center" vertical="center" wrapText="1"/>
    </xf>
    <xf numFmtId="0" fontId="23" fillId="3" borderId="11" xfId="0" applyFont="1" applyFill="1" applyBorder="1" applyAlignment="1">
      <alignment horizontal="center" vertical="center" wrapText="1"/>
    </xf>
    <xf numFmtId="3" fontId="23" fillId="3" borderId="6" xfId="0" applyNumberFormat="1" applyFont="1" applyFill="1" applyBorder="1" applyAlignment="1">
      <alignment horizontal="center" vertical="center"/>
    </xf>
    <xf numFmtId="3" fontId="23" fillId="3" borderId="11" xfId="0" applyNumberFormat="1" applyFont="1" applyFill="1" applyBorder="1" applyAlignment="1">
      <alignment horizontal="center" vertical="center"/>
    </xf>
    <xf numFmtId="0" fontId="23" fillId="11" borderId="7" xfId="0" applyFont="1" applyFill="1" applyBorder="1" applyAlignment="1">
      <alignment horizontal="center" vertical="center" wrapText="1"/>
    </xf>
    <xf numFmtId="0" fontId="23" fillId="11" borderId="18" xfId="0" applyFont="1" applyFill="1" applyBorder="1" applyAlignment="1">
      <alignment horizontal="center" vertical="center" wrapText="1"/>
    </xf>
    <xf numFmtId="0" fontId="23" fillId="11" borderId="19" xfId="0" applyFont="1" applyFill="1" applyBorder="1" applyAlignment="1">
      <alignment horizontal="center" vertical="center" wrapText="1"/>
    </xf>
    <xf numFmtId="3" fontId="23" fillId="3" borderId="18" xfId="0" applyNumberFormat="1" applyFont="1" applyFill="1" applyBorder="1" applyAlignment="1">
      <alignment horizontal="center" vertical="center"/>
    </xf>
    <xf numFmtId="0" fontId="23" fillId="11" borderId="1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8" xfId="0" applyFont="1" applyFill="1" applyBorder="1" applyAlignment="1">
      <alignment horizontal="center" vertical="center" wrapText="1"/>
    </xf>
    <xf numFmtId="0" fontId="23" fillId="3" borderId="19" xfId="0" applyFont="1" applyFill="1" applyBorder="1" applyAlignment="1">
      <alignment horizontal="center" vertical="center" wrapText="1"/>
    </xf>
    <xf numFmtId="0" fontId="23" fillId="3" borderId="7" xfId="0" applyFont="1" applyFill="1" applyBorder="1" applyAlignment="1">
      <alignment horizontal="center" vertical="center" wrapText="1"/>
    </xf>
    <xf numFmtId="9" fontId="23" fillId="11" borderId="18" xfId="0" applyNumberFormat="1" applyFont="1" applyFill="1" applyBorder="1" applyAlignment="1">
      <alignment horizontal="center" vertical="center" wrapText="1"/>
    </xf>
    <xf numFmtId="9" fontId="23" fillId="3" borderId="11" xfId="0" applyNumberFormat="1" applyFont="1" applyFill="1" applyBorder="1" applyAlignment="1">
      <alignment horizontal="center" vertical="center"/>
    </xf>
    <xf numFmtId="9" fontId="23" fillId="11" borderId="18" xfId="0" applyNumberFormat="1" applyFont="1" applyFill="1" applyBorder="1" applyAlignment="1">
      <alignment horizontal="center" vertical="center"/>
    </xf>
    <xf numFmtId="0" fontId="23" fillId="3" borderId="18" xfId="0" applyFont="1" applyFill="1" applyBorder="1" applyAlignment="1">
      <alignment horizontal="center" vertical="center"/>
    </xf>
    <xf numFmtId="1" fontId="25" fillId="3" borderId="2" xfId="5" applyNumberFormat="1" applyFont="1" applyFill="1" applyBorder="1" applyAlignment="1">
      <alignment horizontal="center" vertical="center" wrapText="1"/>
    </xf>
    <xf numFmtId="1" fontId="12" fillId="3" borderId="2" xfId="2" applyNumberFormat="1" applyFont="1" applyFill="1" applyBorder="1" applyAlignment="1">
      <alignment horizontal="center" vertical="center" wrapText="1"/>
    </xf>
    <xf numFmtId="2" fontId="25" fillId="3" borderId="2" xfId="0" applyNumberFormat="1" applyFont="1" applyFill="1" applyBorder="1" applyAlignment="1">
      <alignment horizontal="center" vertical="center" wrapText="1"/>
    </xf>
    <xf numFmtId="2" fontId="12" fillId="3" borderId="2" xfId="2"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9" fontId="25" fillId="3" borderId="1" xfId="5" applyNumberFormat="1" applyFont="1" applyFill="1" applyBorder="1" applyAlignment="1">
      <alignment horizontal="center" vertical="center" wrapText="1"/>
    </xf>
    <xf numFmtId="9" fontId="12" fillId="3" borderId="1" xfId="2"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22" fillId="5" borderId="8" xfId="0" applyFont="1" applyFill="1" applyBorder="1" applyAlignment="1">
      <alignment horizontal="center" vertical="center" wrapText="1"/>
    </xf>
    <xf numFmtId="0" fontId="12"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2" fillId="5" borderId="1" xfId="0" applyFont="1" applyFill="1" applyBorder="1" applyAlignment="1">
      <alignment horizontal="center" vertical="center" wrapText="1"/>
    </xf>
    <xf numFmtId="0" fontId="22" fillId="5" borderId="7" xfId="0" applyFont="1" applyFill="1" applyBorder="1" applyAlignment="1">
      <alignment horizontal="center" vertical="center" wrapText="1"/>
    </xf>
    <xf numFmtId="0" fontId="22" fillId="7" borderId="2" xfId="0" applyFont="1" applyFill="1" applyBorder="1" applyAlignment="1">
      <alignment horizontal="center" vertical="center" wrapText="1"/>
    </xf>
    <xf numFmtId="0" fontId="24" fillId="7" borderId="2" xfId="0" applyFont="1" applyFill="1" applyBorder="1" applyAlignment="1">
      <alignment horizontal="center" vertical="center" wrapText="1"/>
    </xf>
    <xf numFmtId="0" fontId="22" fillId="7" borderId="1" xfId="0" applyFont="1" applyFill="1" applyBorder="1" applyAlignment="1">
      <alignment horizontal="center" vertical="center" wrapText="1"/>
    </xf>
    <xf numFmtId="0" fontId="22" fillId="7" borderId="7"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0" fillId="0" borderId="2" xfId="0" applyFont="1" applyBorder="1" applyAlignment="1">
      <alignment horizontal="center" vertical="center" wrapText="1"/>
    </xf>
    <xf numFmtId="0" fontId="1" fillId="7" borderId="1"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21"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0" borderId="2" xfId="0" applyFont="1" applyBorder="1" applyAlignment="1">
      <alignment horizontal="center" wrapText="1"/>
    </xf>
  </cellXfs>
  <cellStyles count="10">
    <cellStyle name="Comma" xfId="1" xr:uid="{00000000-0005-0000-0000-000000000000}"/>
    <cellStyle name="Comma 2" xfId="6" xr:uid="{1056EE46-015F-497C-8C8F-C6DFF798E3FF}"/>
    <cellStyle name="Millares" xfId="9" builtinId="3"/>
    <cellStyle name="Millares [0]" xfId="5" builtinId="6"/>
    <cellStyle name="Millares [0] 2" xfId="8" xr:uid="{BF633A98-B5FA-4A11-8082-C8D12D912AE9}"/>
    <cellStyle name="Millares 2 2" xfId="4" xr:uid="{00000000-0005-0000-0000-000002000000}"/>
    <cellStyle name="Millares 2 2 2" xfId="7" xr:uid="{9855F8B4-2F46-470E-96AC-64BBC3237313}"/>
    <cellStyle name="Normal" xfId="0" builtinId="0"/>
    <cellStyle name="Porcentaje" xfId="2" builtinId="5"/>
    <cellStyle name="Porcentaje 3 2" xfId="3" xr:uid="{00000000-0005-0000-0000-000005000000}"/>
  </cellStyles>
  <dxfs count="46">
    <dxf>
      <font>
        <color rgb="FFFF0000"/>
      </font>
    </dxf>
    <dxf>
      <font>
        <color rgb="FFFF0000"/>
      </font>
    </dxf>
    <dxf>
      <font>
        <color rgb="FFFF0000"/>
      </font>
    </dxf>
    <dxf>
      <font>
        <color rgb="FFFF0000"/>
      </font>
    </dxf>
    <dxf>
      <font>
        <color rgb="FFFF0000"/>
      </font>
    </dxf>
    <dxf>
      <fill>
        <patternFill patternType="solid">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fill>
        <patternFill>
          <bgColor theme="9" tint="0.59999389629810485"/>
        </patternFill>
      </fill>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4"/>
      </font>
    </dxf>
    <dxf>
      <font>
        <sz val="14"/>
      </font>
    </dxf>
    <dxf>
      <font>
        <sz val="14"/>
      </font>
    </dxf>
    <dxf>
      <font>
        <sz val="14"/>
      </font>
    </dxf>
    <dxf>
      <fill>
        <patternFill>
          <bgColor rgb="FFFFFF00"/>
        </patternFill>
      </fill>
    </dxf>
    <dxf>
      <fill>
        <patternFill>
          <bgColor theme="9" tint="0.59999389629810485"/>
        </patternFill>
      </fill>
    </dxf>
    <dxf>
      <fill>
        <patternFill patternType="solid">
          <bgColor rgb="FF92D050"/>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9" tint="0.59999389629810485"/>
        </patternFill>
      </fill>
    </dxf>
    <dxf>
      <fill>
        <patternFill patternType="solid">
          <bgColor theme="5" tint="0.59999389629810485"/>
        </patternFill>
      </fill>
    </dxf>
    <dxf>
      <alignment wrapText="1"/>
    </dxf>
    <dxf>
      <alignment wrapText="1"/>
    </dxf>
    <dxf>
      <alignment wrapText="1"/>
    </dxf>
    <dxf>
      <fill>
        <patternFill patternType="solid">
          <bgColor theme="5" tint="0.59999389629810485"/>
        </patternFill>
      </fill>
    </dxf>
    <dxf>
      <alignment wrapText="1"/>
    </dxf>
    <dxf>
      <alignment wrapText="1"/>
    </dxf>
    <dxf>
      <alignment wrapText="1"/>
    </dxf>
    <dxf>
      <alignment wrapText="1"/>
    </dxf>
    <dxf>
      <alignment wrapText="1"/>
    </dxf>
  </dxfs>
  <tableStyles count="1" defaultTableStyle="TableStyleMedium2" defaultPivotStyle="PivotStyleLight16">
    <tableStyle name="Invisible" pivot="0" table="0" count="0" xr9:uid="{1EAB7AE7-15A3-4B0D-9E11-E596D6A04345}"/>
  </tableStyles>
  <colors>
    <mruColors>
      <color rgb="FFF26B6B"/>
      <color rgb="FFFFE5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pivotCacheDefinition" Target="pivotCache/pivotCacheDefinition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1059180</xdr:colOff>
      <xdr:row>1</xdr:row>
      <xdr:rowOff>30480</xdr:rowOff>
    </xdr:from>
    <xdr:to>
      <xdr:col>1</xdr:col>
      <xdr:colOff>2073910</xdr:colOff>
      <xdr:row>4</xdr:row>
      <xdr:rowOff>185420</xdr:rowOff>
    </xdr:to>
    <xdr:pic>
      <xdr:nvPicPr>
        <xdr:cNvPr id="2" name="Imagen 1" descr="Logotipo&#10;&#10;Descripción generada automáticamente">
          <a:extLst>
            <a:ext uri="{FF2B5EF4-FFF2-40B4-BE49-F238E27FC236}">
              <a16:creationId xmlns:a16="http://schemas.microsoft.com/office/drawing/2014/main" id="{E279C98A-5D65-4B31-B1E3-4E8F620BB250}"/>
            </a:ext>
          </a:extLst>
        </xdr:cNvPr>
        <xdr:cNvPicPr>
          <a:picLocks noChangeAspect="1"/>
        </xdr:cNvPicPr>
      </xdr:nvPicPr>
      <xdr:blipFill>
        <a:blip xmlns:r="http://schemas.openxmlformats.org/officeDocument/2006/relationships" r:embed="rId1"/>
        <a:stretch>
          <a:fillRect/>
        </a:stretch>
      </xdr:blipFill>
      <xdr:spPr>
        <a:xfrm>
          <a:off x="1059180" y="106680"/>
          <a:ext cx="1014730" cy="9893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830580</xdr:colOff>
      <xdr:row>1</xdr:row>
      <xdr:rowOff>7620</xdr:rowOff>
    </xdr:from>
    <xdr:to>
      <xdr:col>0</xdr:col>
      <xdr:colOff>1845310</xdr:colOff>
      <xdr:row>2</xdr:row>
      <xdr:rowOff>105410</xdr:rowOff>
    </xdr:to>
    <xdr:pic>
      <xdr:nvPicPr>
        <xdr:cNvPr id="2" name="Imagen 1" descr="Logotipo&#10;&#10;Descripción generada automáticamente">
          <a:extLst>
            <a:ext uri="{FF2B5EF4-FFF2-40B4-BE49-F238E27FC236}">
              <a16:creationId xmlns:a16="http://schemas.microsoft.com/office/drawing/2014/main" id="{FDF67050-46A1-4817-BD0D-48AD3C83D101}"/>
            </a:ext>
          </a:extLst>
        </xdr:cNvPr>
        <xdr:cNvPicPr>
          <a:picLocks noChangeAspect="1"/>
        </xdr:cNvPicPr>
      </xdr:nvPicPr>
      <xdr:blipFill>
        <a:blip xmlns:r="http://schemas.openxmlformats.org/officeDocument/2006/relationships" r:embed="rId1"/>
        <a:stretch>
          <a:fillRect/>
        </a:stretch>
      </xdr:blipFill>
      <xdr:spPr>
        <a:xfrm>
          <a:off x="830580" y="83820"/>
          <a:ext cx="1014730" cy="9893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idadvictimas.sharepoint.com/Users/Sebastian/OneDrive%20-%20Ministerio%20de%20Salud%20y%20Protecci&#243;n%20Social/Documentos/UARIV/Indicadores%20CONPES%204031,%20PND%20(SINERGIA)%20PES,%20ODS%20y%20PMI/Nuevo%20CONPES%204031/PAS%204031_filtrad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nidadvictimas.sharepoint.com/Users/Rodriguez%20Reyes/Downloads/Indicadores%20propuestos%20OAP%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Plan acción seguimiento"/>
      <sheetName val="Hoja1"/>
      <sheetName val="Instrucciones PAS"/>
      <sheetName val="Desplegables"/>
      <sheetName val="Indicadores de Resultado (IR)"/>
      <sheetName val="Hoja de vida IR #1"/>
      <sheetName val="Hoja de vida IR # 2"/>
      <sheetName val="Hoja de vida IR # 3"/>
      <sheetName val="Hoja de vida IR # 4"/>
      <sheetName val="Hoja de vida IR # 5"/>
      <sheetName val="Hoja de vida IR # 6"/>
      <sheetName val="Instrucciones PAS (2)"/>
    </sheetNames>
    <sheetDataSet>
      <sheetData sheetId="0">
        <row r="23">
          <cell r="N23" t="str">
            <v>Número de proyectos y obras comunitarias apoyados con materiales y/ o dotación en municipios con riesgo de victimización identificados mediante concepto técnico.</v>
          </cell>
          <cell r="O23" t="str">
            <v>Número de proyectos y obras comunitarias apoyados con materiales y/ o dotación en municipios con riesgo de victimización identificados mediante concepto técnico.</v>
          </cell>
          <cell r="P23" t="str">
            <v>Acumulado</v>
          </cell>
          <cell r="Q23">
            <v>664</v>
          </cell>
          <cell r="R23">
            <v>2020</v>
          </cell>
          <cell r="S23">
            <v>684</v>
          </cell>
          <cell r="T23">
            <v>724</v>
          </cell>
          <cell r="U23">
            <v>764</v>
          </cell>
          <cell r="V23">
            <v>804</v>
          </cell>
          <cell r="W23">
            <v>844</v>
          </cell>
          <cell r="X23">
            <v>884</v>
          </cell>
        </row>
        <row r="24">
          <cell r="N24" t="str">
            <v>Número de miembros de la fuerza pública capacitados en materia de promoción de derechos humanos, derecho internacional humanitario, Ley 1448 de 2011 y enfoque de género.</v>
          </cell>
          <cell r="O24" t="str">
            <v>Número de miembros de la fuerza pública capacitados en materia de promoción de derechos humanos, derecho internacional humanitario, Ley 1448 de 2011 y enfoque de género.</v>
          </cell>
          <cell r="P24" t="str">
            <v>Acumulado</v>
          </cell>
          <cell r="Q24">
            <v>386976</v>
          </cell>
          <cell r="R24">
            <v>2020</v>
          </cell>
          <cell r="S24">
            <v>443207</v>
          </cell>
          <cell r="T24">
            <v>445755</v>
          </cell>
          <cell r="U24">
            <v>448303</v>
          </cell>
          <cell r="V24">
            <v>450851</v>
          </cell>
          <cell r="W24">
            <v>453399</v>
          </cell>
          <cell r="X24">
            <v>455947</v>
          </cell>
        </row>
        <row r="25">
          <cell r="N25" t="str">
            <v>Número de mesas de trabajo generadas con las organizaciones de desminado humanitario sobre las zonas entregadas y/o municipios libre de minas antipersonal.</v>
          </cell>
          <cell r="O25" t="str">
            <v>Sumatoria del número de mesas de trabajo generadas con las organizaciones de desminado humanitario sobre las zonas entregadas y/o municipios libre de minas antipersonal.</v>
          </cell>
          <cell r="P25" t="str">
            <v>Flujo</v>
          </cell>
          <cell r="Q25">
            <v>6</v>
          </cell>
          <cell r="R25">
            <v>2020</v>
          </cell>
          <cell r="S25">
            <v>6</v>
          </cell>
          <cell r="T25">
            <v>6</v>
          </cell>
          <cell r="U25">
            <v>6</v>
          </cell>
          <cell r="V25">
            <v>6</v>
          </cell>
          <cell r="W25">
            <v>6</v>
          </cell>
          <cell r="X25">
            <v>0</v>
          </cell>
        </row>
        <row r="26">
          <cell r="N26" t="str">
            <v>Número intervenciones en Educación en el Riesgo de Minas en Zonas Afectadas.</v>
          </cell>
          <cell r="O26" t="str">
            <v>Número intervenciones en Educación en el Riesgo de Minas en Zonas Afectadas.</v>
          </cell>
          <cell r="P26" t="str">
            <v>Acumulado</v>
          </cell>
          <cell r="Q26">
            <v>6701</v>
          </cell>
          <cell r="R26">
            <v>2019</v>
          </cell>
          <cell r="S26">
            <v>6876</v>
          </cell>
          <cell r="T26">
            <v>9000</v>
          </cell>
          <cell r="U26">
            <v>9700</v>
          </cell>
          <cell r="V26">
            <v>10500</v>
          </cell>
          <cell r="W26">
            <v>11000</v>
          </cell>
          <cell r="X26">
            <v>11500</v>
          </cell>
        </row>
        <row r="27">
          <cell r="N27" t="str">
            <v>Número de entidades territoriales asistidas en prevención de reclutamiento forzado a niños, niñas y adolescentes.</v>
          </cell>
          <cell r="O27" t="str">
            <v>Número de entidades territoriales asistidas en prevención de reclutamiento forzado a niños, niñas y adolescentes.</v>
          </cell>
          <cell r="P27" t="str">
            <v>Acumulado</v>
          </cell>
          <cell r="Q27">
            <v>40</v>
          </cell>
          <cell r="R27">
            <v>2020</v>
          </cell>
          <cell r="S27">
            <v>80</v>
          </cell>
          <cell r="T27">
            <v>120</v>
          </cell>
          <cell r="U27">
            <v>0</v>
          </cell>
          <cell r="V27">
            <v>0</v>
          </cell>
          <cell r="W27">
            <v>0</v>
          </cell>
          <cell r="X27">
            <v>0</v>
          </cell>
        </row>
        <row r="28">
          <cell r="N28" t="str">
            <v>Número de entidades nacionales y territoriales asistidas técnicamente para la implementación de estrategias orientadas a garantizar la atención integral a la niñez víctima del conflicto.</v>
          </cell>
          <cell r="O28" t="str">
            <v>Número de entidades nacionales y territoriales asistidas técnicamente para la implementación de estrategias orientadas a garantizar la atención integral a la niñez víctima del conflicto.</v>
          </cell>
          <cell r="P28" t="str">
            <v>Flujo</v>
          </cell>
          <cell r="Q28">
            <v>8</v>
          </cell>
          <cell r="R28">
            <v>2020</v>
          </cell>
          <cell r="S28">
            <v>32</v>
          </cell>
          <cell r="T28">
            <v>40</v>
          </cell>
          <cell r="U28">
            <v>40</v>
          </cell>
          <cell r="V28">
            <v>40</v>
          </cell>
          <cell r="W28">
            <v>40</v>
          </cell>
          <cell r="X28">
            <v>40</v>
          </cell>
        </row>
        <row r="29">
          <cell r="N29" t="str">
            <v>Número de informes de advertencia y seguimiento a los riesgos de vulneración de los Derechos Humanos, el Derecho Internacional Humanitario y en los escenarios de paz.</v>
          </cell>
          <cell r="O29" t="str">
            <v>Número de informes de advertencia y seguimiento a los riesgos de vulneración de los Derechos Humanos, el Derecho Internacional Humanitario y en los escenarios de paz.</v>
          </cell>
          <cell r="P29" t="str">
            <v>Flujo</v>
          </cell>
          <cell r="Q29">
            <v>61</v>
          </cell>
          <cell r="R29">
            <v>2020</v>
          </cell>
          <cell r="S29">
            <v>61</v>
          </cell>
          <cell r="T29">
            <v>61</v>
          </cell>
          <cell r="U29">
            <v>61</v>
          </cell>
          <cell r="V29">
            <v>61</v>
          </cell>
          <cell r="W29">
            <v>61</v>
          </cell>
          <cell r="X29">
            <v>61</v>
          </cell>
        </row>
        <row r="30">
          <cell r="N30" t="str">
            <v>Número de informes advertencia y seguimiento a los riesgo de desplazamiento y confinamiento y a los eventos de  desplazamientos forzado masivos y  de confinamiento.</v>
          </cell>
          <cell r="O30" t="str">
            <v>Número de informes advertencia y seguimiento a los riesgo de desplazamiento y confinamiento y a los eventos de  desplazamientos forzado masivos y  de confinamiento.</v>
          </cell>
          <cell r="P30" t="str">
            <v>Flujo</v>
          </cell>
          <cell r="Q30">
            <v>180</v>
          </cell>
          <cell r="R30">
            <v>2020</v>
          </cell>
          <cell r="S30">
            <v>92</v>
          </cell>
          <cell r="T30">
            <v>184</v>
          </cell>
          <cell r="U30">
            <v>184</v>
          </cell>
          <cell r="V30">
            <v>184</v>
          </cell>
          <cell r="W30">
            <v>184</v>
          </cell>
          <cell r="X30">
            <v>184</v>
          </cell>
        </row>
        <row r="31">
          <cell r="N31" t="str">
            <v>Número de informes de seguimiento frente a las acciones adelantadas sobre las recomendaciones de las Alertas Tempranas.</v>
          </cell>
          <cell r="O31" t="str">
            <v>Número de informes de seguimiento frente a las acciones adelantadas sobre las recomendaciones de las Alertas Tempranas.</v>
          </cell>
          <cell r="P31" t="str">
            <v>Flujo</v>
          </cell>
          <cell r="Q31">
            <v>2</v>
          </cell>
          <cell r="R31">
            <v>2020</v>
          </cell>
          <cell r="S31">
            <v>2</v>
          </cell>
          <cell r="T31">
            <v>2</v>
          </cell>
          <cell r="U31">
            <v>2</v>
          </cell>
          <cell r="V31">
            <v>2</v>
          </cell>
          <cell r="W31">
            <v>2</v>
          </cell>
          <cell r="X31">
            <v>2</v>
          </cell>
        </row>
        <row r="32">
          <cell r="N32" t="str">
            <v>Número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O32" t="str">
            <v>Sumatoria de niños y niñas víctimas del conflicto armado que participan en los procesos de capacitación para la promoción de derechos y prevención de vulneraciones, mediante el fortalecimiento de habilidades del siglo XXI y la construcción de su proyecto de vida a partir de la exploración de sus vocaciones, intereses y talentos.</v>
          </cell>
          <cell r="P32" t="str">
            <v>Flujo</v>
          </cell>
          <cell r="Q32">
            <v>40000</v>
          </cell>
          <cell r="R32">
            <v>2020</v>
          </cell>
          <cell r="S32">
            <v>40000</v>
          </cell>
          <cell r="T32">
            <v>40000</v>
          </cell>
          <cell r="U32">
            <v>40000</v>
          </cell>
          <cell r="V32">
            <v>40000</v>
          </cell>
          <cell r="W32">
            <v>40000</v>
          </cell>
          <cell r="X32">
            <v>40000</v>
          </cell>
        </row>
        <row r="33">
          <cell r="N33" t="str">
            <v xml:space="preserve">Número de adolescentes y jóvenes víctimas del conflicto armado que participan en los procesos de capacitación para el fortalecimiento de las habilidades del siglo XXI y la construcción de sus proyectos de vida. </v>
          </cell>
          <cell r="O33" t="str">
            <v>Sumatoria de adolescentes y jóvenes víctimas del conflicto armado que participan en los procesos de capacitación para el fortalecimiento de las habilidades del siglo XXI y la construcción de sus proyectos de vida.</v>
          </cell>
          <cell r="P33" t="str">
            <v>Flujo</v>
          </cell>
          <cell r="Q33">
            <v>13695</v>
          </cell>
          <cell r="R33">
            <v>2020</v>
          </cell>
          <cell r="S33">
            <v>13695</v>
          </cell>
          <cell r="T33">
            <v>13695</v>
          </cell>
          <cell r="U33">
            <v>13695</v>
          </cell>
          <cell r="V33">
            <v>13695</v>
          </cell>
          <cell r="W33">
            <v>13695</v>
          </cell>
          <cell r="X33">
            <v>13695</v>
          </cell>
        </row>
        <row r="34">
          <cell r="N34" t="str">
            <v xml:space="preserve">Número de personas víctimas del conflicto armado beneficiarias de las actividades artísticas de formación, creación, circulación, investigación y apropiación. </v>
          </cell>
          <cell r="O34" t="str">
            <v xml:space="preserve">Sumatoria de personas víctimas del conflicto armado beneficiarias de las actividades artísticas de formación, creación, circulación, investigación y apropiación. </v>
          </cell>
          <cell r="P34" t="str">
            <v>Acumulado</v>
          </cell>
          <cell r="Q34">
            <v>355</v>
          </cell>
          <cell r="R34">
            <v>2020</v>
          </cell>
          <cell r="S34">
            <v>500</v>
          </cell>
          <cell r="T34">
            <v>1000</v>
          </cell>
          <cell r="U34">
            <v>1500</v>
          </cell>
          <cell r="V34">
            <v>2000</v>
          </cell>
          <cell r="W34">
            <v>2500</v>
          </cell>
          <cell r="X34">
            <v>3000</v>
          </cell>
        </row>
        <row r="35">
          <cell r="N35" t="str">
            <v>Número de acciones de comunicación y/o pedagógicas acerca de prevención de violencias contra las mujeres y acceso a derechos  (donde el público objetivo incluye a mujeres víctimas del conflicto armado) realizadas.</v>
          </cell>
          <cell r="O35" t="str">
            <v xml:space="preserve">Sumatoria de acciones de comunicación y/o pedagógicas acerca de prevención de violencias contra las mujeres y acceso a derechos  (donde el público objetivo incluye a mujeres víctimas del conflicto armado) realizadas.
NOTAS:
 - Las acciones de comunicación y/o pedagógicas hacen referencia a iniciativas o estrategias.
 - Cada acción realizada deberá presentar el porcentaje de mujeres víctimas del conflicto armado que participaron.
</v>
          </cell>
          <cell r="P35" t="str">
            <v>Acumulado</v>
          </cell>
          <cell r="Q35">
            <v>3</v>
          </cell>
          <cell r="R35">
            <v>2020</v>
          </cell>
          <cell r="S35">
            <v>7</v>
          </cell>
          <cell r="T35">
            <v>11</v>
          </cell>
          <cell r="U35">
            <v>0</v>
          </cell>
          <cell r="V35">
            <v>0</v>
          </cell>
          <cell r="W35">
            <v>0</v>
          </cell>
          <cell r="X35">
            <v>0</v>
          </cell>
        </row>
        <row r="36">
          <cell r="N36" t="str">
            <v>Número de mesas de trabajo para la divulgación, socialización e impulso de implementación del Programa Integral de Garantías para Mujeres Lideresas y Defensoras de Derechos Humanos realizadas.</v>
          </cell>
          <cell r="O36" t="str">
            <v>Número de mesas de trabajo para la divulgación, socialización e impulso de implementación del Programa Integral de Garantías para Mujeres Lideresas y Defensoras de Derechos Humanos realizadas.</v>
          </cell>
          <cell r="P36" t="str">
            <v>Acumulado</v>
          </cell>
          <cell r="Q36">
            <v>10</v>
          </cell>
          <cell r="R36">
            <v>2020</v>
          </cell>
          <cell r="S36">
            <v>20</v>
          </cell>
          <cell r="T36">
            <v>30</v>
          </cell>
          <cell r="U36">
            <v>40</v>
          </cell>
          <cell r="V36">
            <v>50</v>
          </cell>
          <cell r="W36">
            <v>60</v>
          </cell>
          <cell r="X36">
            <v>70</v>
          </cell>
        </row>
        <row r="37">
          <cell r="N37" t="str">
            <v>Porcentaje de actividades finalizadas del programa integral de garantías para mujeres líderes y defensoras de derechos humanos a cargo del Ministerio del Interior.</v>
          </cell>
          <cell r="O37" t="str">
            <v>(Número de actividades finalizadas del programa integral de garantías para mujeres líderes y defensoras de derechos humanos/Número de actividades del programa integral de garantías para mujeres líderes y defensoras de derechos humanos a cargo del Ministerio del Interior) x 100</v>
          </cell>
          <cell r="P37" t="str">
            <v>Flujo</v>
          </cell>
          <cell r="Q37">
            <v>0</v>
          </cell>
          <cell r="R37">
            <v>2020</v>
          </cell>
          <cell r="S37">
            <v>1</v>
          </cell>
          <cell r="T37">
            <v>1</v>
          </cell>
          <cell r="U37">
            <v>1</v>
          </cell>
          <cell r="V37">
            <v>1</v>
          </cell>
          <cell r="W37">
            <v>1</v>
          </cell>
          <cell r="X37">
            <v>1</v>
          </cell>
        </row>
        <row r="38">
          <cell r="N38" t="str">
            <v>Porcentaje de personas víctimas de hechos diferentes que recibieron ayuda humanitaria.</v>
          </cell>
          <cell r="O38" t="str">
            <v>(Número de víctimas incluidas en el RUV por hechos diferentes al desplazamiento forzado, que recibieron ayuda humanitaria durante el último año /  Número de víctimas incluidas en el RUV por hechos diferentes al desplazamiento forzado, que cumplen criterios para entrega de Ayuda Humanitaria) x 100</v>
          </cell>
          <cell r="P38" t="str">
            <v>Flujo</v>
          </cell>
          <cell r="Q38">
            <v>1</v>
          </cell>
          <cell r="R38">
            <v>2020</v>
          </cell>
          <cell r="S38">
            <v>0.9</v>
          </cell>
          <cell r="T38">
            <v>0.9</v>
          </cell>
          <cell r="U38">
            <v>0.9</v>
          </cell>
          <cell r="V38">
            <v>0.9</v>
          </cell>
          <cell r="W38">
            <v>0.9</v>
          </cell>
          <cell r="X38">
            <v>0.9</v>
          </cell>
        </row>
        <row r="39">
          <cell r="N39" t="str">
            <v>Número de niños y niñas víctimas del conflicto armado desde la gestación hasta los 5 años atendidos en las modalidades de atención a la Primera Infancia.</v>
          </cell>
          <cell r="O39" t="str">
            <v>Sumatoria de niños y niñas víctimas del conflicto armado desde la gestación hasta los 5 años que a la fecha de corte se encuentren atendidos en las modalidades de atención a la Primera Infancia.</v>
          </cell>
          <cell r="P39" t="str">
            <v>Flujo</v>
          </cell>
          <cell r="Q39">
            <v>233004</v>
          </cell>
          <cell r="R39">
            <v>2020</v>
          </cell>
          <cell r="S39">
            <v>233004</v>
          </cell>
          <cell r="T39">
            <v>233004</v>
          </cell>
          <cell r="U39">
            <v>233004</v>
          </cell>
          <cell r="V39">
            <v>233004</v>
          </cell>
          <cell r="W39">
            <v>233004</v>
          </cell>
          <cell r="X39">
            <v>233004</v>
          </cell>
        </row>
        <row r="40">
          <cell r="N40" t="str">
            <v>Número de familias víctimas del conflicto armado atendidas mediante acompañamiento familiar psicosocial.</v>
          </cell>
          <cell r="O40" t="str">
            <v>Sumatoria de familias víctimas del conflicto armado atendidas mediante acompañamiento familiar psicosocial.</v>
          </cell>
          <cell r="P40" t="str">
            <v>Flujo</v>
          </cell>
          <cell r="Q40">
            <v>13500</v>
          </cell>
          <cell r="R40">
            <v>2020</v>
          </cell>
          <cell r="S40">
            <v>14000</v>
          </cell>
          <cell r="T40">
            <v>14000</v>
          </cell>
          <cell r="U40">
            <v>14000</v>
          </cell>
          <cell r="V40">
            <v>14000</v>
          </cell>
          <cell r="W40">
            <v>14000</v>
          </cell>
          <cell r="X40">
            <v>14000</v>
          </cell>
        </row>
        <row r="41">
          <cell r="N41" t="str">
            <v>Número de charlas realizadas en la ruta de protección a víctimas con riesgo extraordinario, extremo o inminente.</v>
          </cell>
          <cell r="O41" t="str">
            <v>Número de charlas realizadas en la ruta de protección a víctimas con riesgo extraordinario, extremo o inminente.</v>
          </cell>
          <cell r="P41" t="str">
            <v>Flujo</v>
          </cell>
          <cell r="Q41">
            <v>0</v>
          </cell>
          <cell r="R41">
            <v>2020</v>
          </cell>
          <cell r="S41">
            <v>2</v>
          </cell>
          <cell r="T41">
            <v>2</v>
          </cell>
          <cell r="U41">
            <v>3</v>
          </cell>
          <cell r="V41">
            <v>3</v>
          </cell>
          <cell r="W41">
            <v>4</v>
          </cell>
          <cell r="X41">
            <v>4</v>
          </cell>
        </row>
        <row r="42">
          <cell r="N42" t="str">
            <v xml:space="preserve">Porcentaje de Charlas de autoprotección y autoseguridad realizados a Victimas con riesgo extraordinario o extremo con enfoque diferencial. </v>
          </cell>
          <cell r="O42" t="str">
            <v>(Número de charlas de autoprotección y autoseguridad realizados a Victimas con riesgo extraordinario o extremo con enfoque diferencial/ Número de charlas de autoprotección y autoseguridad a dictar) x 100</v>
          </cell>
          <cell r="P42" t="str">
            <v>Acumulado</v>
          </cell>
          <cell r="Q42">
            <v>0.3</v>
          </cell>
          <cell r="R42">
            <v>2020</v>
          </cell>
          <cell r="S42">
            <v>0.33</v>
          </cell>
          <cell r="T42">
            <v>0.36</v>
          </cell>
          <cell r="U42">
            <v>0.39</v>
          </cell>
          <cell r="V42">
            <v>0.42</v>
          </cell>
          <cell r="W42">
            <v>0.45</v>
          </cell>
          <cell r="X42">
            <v>0.48</v>
          </cell>
        </row>
        <row r="43">
          <cell r="N43" t="str">
            <v>Porcentaje de evaluaciones de riesgo realizadas a partir de las solicitudes de medidas de protección de las víctimas del conflicto armado.</v>
          </cell>
          <cell r="O43" t="str">
            <v>(Número de evaluaciones de nivel riesgo realizadas / Número de solicitudes de evaluación del nivel de riesgo allegadas con la completitud de los requisitos) x 100</v>
          </cell>
          <cell r="P43" t="str">
            <v>Acumulado</v>
          </cell>
          <cell r="Q43">
            <v>0.35</v>
          </cell>
          <cell r="R43">
            <v>2020</v>
          </cell>
          <cell r="S43">
            <v>0.4</v>
          </cell>
          <cell r="T43">
            <v>0.47</v>
          </cell>
          <cell r="U43">
            <v>0.55000000000000004</v>
          </cell>
          <cell r="V43">
            <v>0.62</v>
          </cell>
          <cell r="W43">
            <v>0.7</v>
          </cell>
          <cell r="X43">
            <v>0.75</v>
          </cell>
        </row>
        <row r="44">
          <cell r="N44" t="str">
            <v xml:space="preserve">Porcentaje de Victimas con medidas de protección implementadas con riesgo extraordinario o extremo. </v>
          </cell>
          <cell r="O44" t="str">
            <v>(Número de Víctimas con medidas de protección implementadas / Número de Víctimas para implementar con riesgo extraordinario o extremo) x 100</v>
          </cell>
          <cell r="P44" t="str">
            <v>Acumulado</v>
          </cell>
          <cell r="Q44">
            <v>0.75</v>
          </cell>
          <cell r="R44">
            <v>2020</v>
          </cell>
          <cell r="S44">
            <v>0.77</v>
          </cell>
          <cell r="T44">
            <v>0.79</v>
          </cell>
          <cell r="U44">
            <v>0.81</v>
          </cell>
          <cell r="V44">
            <v>0.83</v>
          </cell>
          <cell r="W44">
            <v>0.85</v>
          </cell>
          <cell r="X44">
            <v>0.87</v>
          </cell>
        </row>
        <row r="45">
          <cell r="N45" t="str">
            <v>Número de casos reportados en el CERREM MUJERES y revisados por la Unidad Nacional de Protección.</v>
          </cell>
          <cell r="O45" t="str">
            <v>Número de casos reportados en el CERREM MUJERES y revisados por la Unidad Nacional de Protección.</v>
          </cell>
          <cell r="P45" t="str">
            <v>Acumulado</v>
          </cell>
          <cell r="Q45">
            <v>184</v>
          </cell>
          <cell r="R45">
            <v>2020</v>
          </cell>
          <cell r="S45">
            <v>200</v>
          </cell>
          <cell r="T45">
            <v>210</v>
          </cell>
          <cell r="U45">
            <v>220</v>
          </cell>
          <cell r="V45">
            <v>230</v>
          </cell>
          <cell r="W45">
            <v>240</v>
          </cell>
          <cell r="X45">
            <v>250</v>
          </cell>
        </row>
        <row r="46">
          <cell r="N46" t="str">
            <v xml:space="preserve">Número de jornadas de socialización realizadas de la metodología utilizada en la evaluación de riesgo. </v>
          </cell>
          <cell r="O46" t="str">
            <v xml:space="preserve">Número de jornadas de socialización realizadas de la metodología utilizada en la evaluación de riesgo. </v>
          </cell>
          <cell r="P46" t="str">
            <v>Flujo</v>
          </cell>
          <cell r="Q46">
            <v>2</v>
          </cell>
          <cell r="R46">
            <v>2020</v>
          </cell>
          <cell r="S46">
            <v>2</v>
          </cell>
          <cell r="T46">
            <v>2</v>
          </cell>
          <cell r="U46">
            <v>2</v>
          </cell>
          <cell r="V46">
            <v>2</v>
          </cell>
          <cell r="W46">
            <v>2</v>
          </cell>
          <cell r="X46">
            <v>2</v>
          </cell>
        </row>
        <row r="47">
          <cell r="N47" t="str">
            <v>Porcentaje de planes de salvaguarda con acuerdos interinstitucionales.</v>
          </cell>
          <cell r="O47" t="str">
            <v>(Número de planes salvaguarda con acuerdos interinstitucionales / Número de planes de salvaguarda ordenados por la Corte Constitucional) x 100</v>
          </cell>
          <cell r="P47" t="str">
            <v>Acumulado</v>
          </cell>
          <cell r="Q47">
            <v>0.1</v>
          </cell>
          <cell r="R47">
            <v>2020</v>
          </cell>
          <cell r="S47">
            <v>0.14000000000000001</v>
          </cell>
          <cell r="T47">
            <v>0.16</v>
          </cell>
          <cell r="U47">
            <v>0.26</v>
          </cell>
          <cell r="V47">
            <v>0.36</v>
          </cell>
          <cell r="W47">
            <v>0.45999999999999996</v>
          </cell>
          <cell r="X47">
            <v>0.55999999999999994</v>
          </cell>
        </row>
        <row r="48">
          <cell r="N48" t="str">
            <v>Porcentaje de planes de salvaguarda con el componente de gobierno propio implementado.</v>
          </cell>
          <cell r="O48" t="str">
            <v>(Número planes de salvaguarda con el componente de gobierno propio implementado / Número planes de salvaguarda formulados) x 100</v>
          </cell>
          <cell r="P48" t="str">
            <v>Acumulado</v>
          </cell>
          <cell r="Q48">
            <v>0.1</v>
          </cell>
          <cell r="R48">
            <v>2020</v>
          </cell>
          <cell r="S48">
            <v>0.115</v>
          </cell>
          <cell r="T48">
            <v>0.13500000000000001</v>
          </cell>
          <cell r="U48">
            <v>0.155</v>
          </cell>
          <cell r="V48">
            <v>0.17499999999999999</v>
          </cell>
          <cell r="W48">
            <v>0.19499999999999998</v>
          </cell>
          <cell r="X48">
            <v>0.21499999999999997</v>
          </cell>
        </row>
        <row r="49">
          <cell r="N49" t="str">
            <v>Porcentaje de avance en la construcción del tablero de control para la gestión y seguimiento de acciones institucionales concertadas en el marco de los Planes de Salvaguarda.</v>
          </cell>
          <cell r="O49" t="str">
            <v>Sumatoria de avance en la construcción del tablero de control para la gestión y seguimiento de acciones institucionales concertadas en el marco de los Planes de Salvaguarda
Hito 1. Diseño del tablero de control para gestión y seguimiento de acciones institucionales concertadas en el marco de los Planes de Salvaguarda=15%.
Hito 2. Divulgación con entidades nacionales=15%.
Hito 3. Recopilación de la información de acciones institucionales concertadas en el marco de los Planes de Salvaguarda=15%.
Hito 4. Validación de la información con entidades nacionales=15%.
Hito 5. Hoja de ruta para la gestión y seguimiento de acciones institucionales concertadas en el marco de los Planes de Salvaguarda=40%.</v>
          </cell>
          <cell r="P49" t="str">
            <v>Acumulado</v>
          </cell>
          <cell r="Q49">
            <v>0</v>
          </cell>
          <cell r="R49">
            <v>2020</v>
          </cell>
          <cell r="S49">
            <v>0.4</v>
          </cell>
          <cell r="T49">
            <v>1</v>
          </cell>
          <cell r="U49">
            <v>0</v>
          </cell>
          <cell r="V49">
            <v>0</v>
          </cell>
          <cell r="W49">
            <v>0</v>
          </cell>
          <cell r="X49">
            <v>0</v>
          </cell>
        </row>
        <row r="50">
          <cell r="N50" t="str">
            <v>Número de planes específicos de prevención y atención para comunidades Negras, Afrocolombianas, Raízales y Palenqueras formulados.</v>
          </cell>
          <cell r="O50" t="str">
            <v>Número de planes específicos de prevención y atención para comunidades Negras, Afrocolombianas, Raízales y Palenqueras formulados.</v>
          </cell>
          <cell r="P50" t="str">
            <v>Acumulado</v>
          </cell>
          <cell r="Q50">
            <v>20</v>
          </cell>
          <cell r="R50">
            <v>2020</v>
          </cell>
          <cell r="S50">
            <v>28</v>
          </cell>
          <cell r="T50">
            <v>38</v>
          </cell>
          <cell r="U50">
            <v>48</v>
          </cell>
          <cell r="V50">
            <v>58</v>
          </cell>
          <cell r="W50">
            <v>68</v>
          </cell>
          <cell r="X50">
            <v>78</v>
          </cell>
        </row>
        <row r="51">
          <cell r="N51" t="str">
            <v xml:space="preserve">Porcentaje de planes de caracterización para comunidades afrocolombianas acompañadas. </v>
          </cell>
          <cell r="O51" t="str">
            <v>(Sumatoria de planes de caracterización acompañadas para comunidades afrocolombianas  / Sumatoria de planes de caracterización requeridos para comunidades afrocolombianas) x 100</v>
          </cell>
          <cell r="P51" t="str">
            <v>Flujo</v>
          </cell>
          <cell r="Q51">
            <v>0</v>
          </cell>
          <cell r="R51">
            <v>2020</v>
          </cell>
          <cell r="S51">
            <v>1</v>
          </cell>
          <cell r="T51">
            <v>1</v>
          </cell>
          <cell r="U51">
            <v>1</v>
          </cell>
          <cell r="V51">
            <v>1</v>
          </cell>
          <cell r="W51">
            <v>1</v>
          </cell>
          <cell r="X51">
            <v>1</v>
          </cell>
        </row>
        <row r="52">
          <cell r="N52" t="str">
            <v xml:space="preserve">Número de medidas implementadas competencia de la Unidad para las Víctimas de los planes específicos de prevención y atención para comunidades Negras, Afrocolombianas, Raízales y Palenqueras. </v>
          </cell>
          <cell r="O52" t="str">
            <v xml:space="preserve">Número de medidas implementadas competencia de la Unidad para las Víctimas de los planes específicos de prevención y atención para comunidades Negras, Afrocolombianas, Raízales y Palenqueras. </v>
          </cell>
          <cell r="P52" t="str">
            <v>Acumulado</v>
          </cell>
          <cell r="Q52">
            <v>27</v>
          </cell>
          <cell r="R52">
            <v>2020</v>
          </cell>
          <cell r="S52">
            <v>42</v>
          </cell>
          <cell r="T52">
            <v>57</v>
          </cell>
          <cell r="U52">
            <v>72</v>
          </cell>
          <cell r="V52">
            <v>87</v>
          </cell>
          <cell r="W52">
            <v>102</v>
          </cell>
          <cell r="X52">
            <v>117</v>
          </cell>
        </row>
        <row r="53">
          <cell r="N53" t="str">
            <v>Porcentaje de medidas implementadas en planes específicos de prevención y atención para comunidades Negras, Afrocolombianas, Raízales y Palenqueras  a cargo del Ministerio del Interior.</v>
          </cell>
          <cell r="O53" t="str">
            <v>(Sumatoria de medidas implementadas en planes específicos de prevención y atención para comunidades Negras, Afrocolombianas, Raízales y Palenqueras / Sumatoria de medidas en planes específicos de prevención y atención para comunidades Negras, Afrocolombianas, Raízales y Palenqueras  a cargo del Ministerio del Interior) x 100
Nota: durante el seguimiento, se deben especificar de manera explícita, los valores del numerador y denominador.</v>
          </cell>
          <cell r="P53" t="str">
            <v>Flujo</v>
          </cell>
          <cell r="Q53">
            <v>0</v>
          </cell>
          <cell r="R53">
            <v>2020</v>
          </cell>
          <cell r="S53">
            <v>1</v>
          </cell>
          <cell r="T53">
            <v>1</v>
          </cell>
          <cell r="U53">
            <v>1</v>
          </cell>
          <cell r="V53">
            <v>1</v>
          </cell>
          <cell r="W53">
            <v>1</v>
          </cell>
          <cell r="X53">
            <v>1</v>
          </cell>
        </row>
        <row r="54">
          <cell r="N54" t="str">
            <v>Número de mesas de seguimiento a los compromisos concertados en los planes específicos de prevención y atención para comunidades Negras, Afrocolombianas, Raízales y Palenqueras implementadas.</v>
          </cell>
          <cell r="O54" t="str">
            <v>Número de mesas de seguimiento a los compromisos concertados en los planes específicos de prevención y atención para comunidades Negras, Afrocolombianas, Raízales y Palenqueras implementadas.</v>
          </cell>
          <cell r="P54" t="str">
            <v>Flujo</v>
          </cell>
          <cell r="Q54">
            <v>32</v>
          </cell>
          <cell r="R54">
            <v>2020</v>
          </cell>
          <cell r="S54">
            <v>35</v>
          </cell>
          <cell r="T54">
            <v>35</v>
          </cell>
          <cell r="U54">
            <v>35</v>
          </cell>
          <cell r="V54">
            <v>0</v>
          </cell>
          <cell r="W54">
            <v>0</v>
          </cell>
          <cell r="X54">
            <v>0</v>
          </cell>
        </row>
        <row r="55">
          <cell r="N55" t="str">
            <v>Porcentaje de comunidades étnicas con medidas de protección concertadas.</v>
          </cell>
          <cell r="O55" t="str">
            <v>(Sumatoria de casos de colectivos étnicos presentados ante CERREM en el periodo / Sumatoria de órdenes de trabajos activas de colectivos étnicos) x 100</v>
          </cell>
          <cell r="P55" t="str">
            <v>Acumulado</v>
          </cell>
          <cell r="Q55">
            <v>0.5</v>
          </cell>
          <cell r="R55">
            <v>2020</v>
          </cell>
          <cell r="S55">
            <v>0.52</v>
          </cell>
          <cell r="T55">
            <v>0.54</v>
          </cell>
          <cell r="U55">
            <v>0.56000000000000005</v>
          </cell>
          <cell r="V55">
            <v>0.57999999999999996</v>
          </cell>
          <cell r="W55">
            <v>0.6</v>
          </cell>
          <cell r="X55">
            <v>0.62</v>
          </cell>
        </row>
        <row r="56">
          <cell r="N56" t="str">
            <v>Número de informes de advertencia y seguimiento a los riesgos de vulneración de los Derechos Humanos, el Derecho Internacional Humanitario y en los escenarios de paz dirigidos a comunidades étnicas.</v>
          </cell>
          <cell r="O56" t="str">
            <v>Número de informes de advertencia y seguimiento a los riesgos de vulneración de los Derechos Humanos, el Derecho Internacional Humanitario y en los escenarios de paz dirigidos a comunidades étnicas.</v>
          </cell>
          <cell r="P56" t="str">
            <v>Flujo</v>
          </cell>
          <cell r="Q56">
            <v>4</v>
          </cell>
          <cell r="R56">
            <v>2020</v>
          </cell>
          <cell r="S56">
            <v>5</v>
          </cell>
          <cell r="T56">
            <v>2</v>
          </cell>
          <cell r="U56">
            <v>2</v>
          </cell>
          <cell r="V56">
            <v>2</v>
          </cell>
          <cell r="W56">
            <v>2</v>
          </cell>
          <cell r="X56">
            <v>2</v>
          </cell>
        </row>
        <row r="57">
          <cell r="N57" t="str">
            <v>Porcentaje de solicitudes de constitución de resguardos indígenas víctimas de desplazamiento forzado con acto administrativo registrado.</v>
          </cell>
          <cell r="O57" t="str">
            <v>(Número de solicitudes de constitución de resguardos indígenas víctimas de desplazamiento forzado, con acto administrativo registrado / Número de solicitudes de constitución de resguardo víctimas de desplazamiento forzado) x 100</v>
          </cell>
          <cell r="P57" t="str">
            <v>Acumulado</v>
          </cell>
          <cell r="Q57">
            <v>7.6923076923076927E-2</v>
          </cell>
          <cell r="R57">
            <v>2020</v>
          </cell>
          <cell r="S57">
            <v>0.15384615384615385</v>
          </cell>
          <cell r="T57">
            <v>0.23076923076923078</v>
          </cell>
          <cell r="U57">
            <v>0.30769230769230771</v>
          </cell>
          <cell r="V57">
            <v>0.38461538461538464</v>
          </cell>
          <cell r="W57">
            <v>0.46153846153846156</v>
          </cell>
          <cell r="X57">
            <v>0.53846153846153844</v>
          </cell>
        </row>
        <row r="58">
          <cell r="N58" t="str">
            <v>Porcentaje de solicitudes de titulación de tierras de comunidades negras víctimas de desplazamiento forzado con acto administrativo registrado.</v>
          </cell>
          <cell r="O58" t="str">
            <v>(Número de solicitudes de titulación de tierras de comunidades negras víctimas de desplazamiento forzado, con acto administrativo registrado / Número de solicitudes de titulación de tierras de comunidades negras víctimas de desplazamiento forzado) x 100</v>
          </cell>
          <cell r="P58" t="str">
            <v>Acumulado</v>
          </cell>
          <cell r="Q58">
            <v>4.1025641025641026E-2</v>
          </cell>
          <cell r="R58">
            <v>2020</v>
          </cell>
          <cell r="S58">
            <v>0.15384615384615385</v>
          </cell>
          <cell r="T58">
            <v>0.23076923076923078</v>
          </cell>
          <cell r="U58">
            <v>0.30769230769230771</v>
          </cell>
          <cell r="V58">
            <v>0.38461538461538464</v>
          </cell>
          <cell r="W58">
            <v>0.46153846153846156</v>
          </cell>
          <cell r="X58">
            <v>0.58974358974358976</v>
          </cell>
        </row>
        <row r="59">
          <cell r="N59" t="str">
            <v>Porcentaje de resguardos y consejos comunitarios víctimas de desplazamiento forzado alinderados.</v>
          </cell>
          <cell r="O59" t="str">
            <v>(Número de resguardos y consejos comunitarios víctimas de desplazamiento forzado alinderados / Número de solicitudes de   resguardos y consejos comunitarios victimas de desplazamiento forzado alinderados) x 100</v>
          </cell>
          <cell r="P59" t="str">
            <v>Acumulado</v>
          </cell>
          <cell r="Q59">
            <v>0</v>
          </cell>
          <cell r="R59">
            <v>2020</v>
          </cell>
          <cell r="S59">
            <v>0.15384615384615385</v>
          </cell>
          <cell r="T59">
            <v>0.23076923076923078</v>
          </cell>
          <cell r="U59">
            <v>0.30769230769230771</v>
          </cell>
          <cell r="V59">
            <v>0.38461538461538464</v>
          </cell>
          <cell r="W59">
            <v>0.46153846153846156</v>
          </cell>
          <cell r="X59">
            <v>0.53846153846153844</v>
          </cell>
        </row>
        <row r="60">
          <cell r="N60" t="str">
            <v>Porcentaje de resguardos indígenas víctimas de desplazamiento forzado con vallas y/o mojones concertados e instalados.</v>
          </cell>
          <cell r="O60" t="str">
            <v>(Número de resguardos víctimas de desplazamiento forzado con vallas y/o mojones concertados e instalados / Número de resguardos víctimas de desplazamiento forzado con solicitud de instalación de vallas y/o mojones como medida de protección al territorio) x 100</v>
          </cell>
          <cell r="P60" t="str">
            <v>Acumulado</v>
          </cell>
          <cell r="Q60">
            <v>0</v>
          </cell>
          <cell r="R60">
            <v>2020</v>
          </cell>
          <cell r="S60">
            <v>0.15384615384615385</v>
          </cell>
          <cell r="T60">
            <v>0.23076923076923078</v>
          </cell>
          <cell r="U60">
            <v>0.30769230769230771</v>
          </cell>
          <cell r="V60">
            <v>0.38461538461538464</v>
          </cell>
          <cell r="W60">
            <v>0.46153846153846156</v>
          </cell>
          <cell r="X60">
            <v>0.53846153846153844</v>
          </cell>
        </row>
        <row r="61">
          <cell r="N61" t="str">
            <v>Porcentaje de consejos comunitarios víctimas de desplazamiento forzado con vallas y/o mojones concertados instalados.</v>
          </cell>
          <cell r="O61" t="str">
            <v>(Número de consejos comunitarios víctimas de desplazamiento forzado con vallas y/o mojones concertados instalados / Número consejos comunitarios víctimas de desplazamiento forzado con solicitud de instalación de vallas y/o mojones como medida de protección al territorio) x 100</v>
          </cell>
          <cell r="P61" t="str">
            <v>Acumulado</v>
          </cell>
          <cell r="Q61">
            <v>0</v>
          </cell>
          <cell r="R61">
            <v>2020</v>
          </cell>
          <cell r="S61">
            <v>0.15384615384615385</v>
          </cell>
          <cell r="T61">
            <v>0.23076923076923078</v>
          </cell>
          <cell r="U61">
            <v>0.30769230769230771</v>
          </cell>
          <cell r="V61">
            <v>0.38461538461538464</v>
          </cell>
          <cell r="W61">
            <v>0.46153846153846156</v>
          </cell>
          <cell r="X61">
            <v>0.53846153846153844</v>
          </cell>
        </row>
        <row r="62">
          <cell r="N62" t="str">
            <v>Porcentaje de resguardos indígenas víctimas de desplazamiento forzado ampliados.</v>
          </cell>
          <cell r="O62" t="str">
            <v xml:space="preserve">(Número de solicitudes  de ampliación  de resguardos indígenas víctimas de desplazamiento forzado, con acto administrativo registrado  / Número de resguardos indígenas víctimas de desplazamiento forzado con solicitud de ampliación) x 100
</v>
          </cell>
          <cell r="P62" t="str">
            <v>Acumulado</v>
          </cell>
          <cell r="Q62">
            <v>3.2967032967032968E-2</v>
          </cell>
          <cell r="R62">
            <v>2020</v>
          </cell>
          <cell r="S62">
            <v>0.15384615384615385</v>
          </cell>
          <cell r="T62">
            <v>0.23076923076923078</v>
          </cell>
          <cell r="U62">
            <v>0.30769230769230771</v>
          </cell>
          <cell r="V62">
            <v>0.38461538461538464</v>
          </cell>
          <cell r="W62">
            <v>0.46153846153846156</v>
          </cell>
          <cell r="X62">
            <v>0.53846153846153844</v>
          </cell>
        </row>
        <row r="63">
          <cell r="N63" t="str">
            <v>Porcentaje de solicitudes de saneamiento de resguardos indígenas víctimas de desplazamiento forzado resueltas.</v>
          </cell>
          <cell r="O63" t="str">
            <v>(Número de solicitudes de saneamiento de resguardos indígenas víctimas de desplazamiento forzado resueltas / Número de solicitudes de saneamiento de resguardos indígenas víctimas de desplazamiento forzado) x 100</v>
          </cell>
          <cell r="P63" t="str">
            <v>Acumulado</v>
          </cell>
          <cell r="Q63">
            <v>0</v>
          </cell>
          <cell r="R63">
            <v>2020</v>
          </cell>
          <cell r="S63">
            <v>0.15384615384615385</v>
          </cell>
          <cell r="T63">
            <v>0.23076923076923078</v>
          </cell>
          <cell r="U63">
            <v>0.30769230769230771</v>
          </cell>
          <cell r="V63">
            <v>0.38461538461538464</v>
          </cell>
          <cell r="W63">
            <v>0.46153846153846156</v>
          </cell>
          <cell r="X63">
            <v>0.53846153846153844</v>
          </cell>
        </row>
        <row r="64">
          <cell r="N64" t="str">
            <v>Número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O64" t="str">
            <v>Sumatoria de personas pertenecientes a comunidades y pueblos indígenas víctimas de desplazamiento forzado, beneficiarios de los programas del Ministerio de Cultura, para el restablecimiento de su derecho a la identidad cultural y el fortalecimiento o recuperación de sus prácticas ancestrales o tradicionales.</v>
          </cell>
          <cell r="P64" t="str">
            <v>Acumulado</v>
          </cell>
          <cell r="Q64">
            <v>0</v>
          </cell>
          <cell r="R64">
            <v>2020</v>
          </cell>
          <cell r="S64">
            <v>50</v>
          </cell>
          <cell r="T64">
            <v>100</v>
          </cell>
          <cell r="U64">
            <v>150</v>
          </cell>
          <cell r="V64">
            <v>200</v>
          </cell>
          <cell r="W64">
            <v>250</v>
          </cell>
          <cell r="X64">
            <v>300</v>
          </cell>
        </row>
        <row r="65">
          <cell r="N65" t="str">
            <v>Número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O65" t="str">
            <v>Sumatoria de personas pertenecientes a comunidades negras, afrocolombianas, raizales y palenqueras víctimas de desplazamiento forzado beneficiarios de los programas del Ministerio de Cultura, para el restablecimiento de su derecho a la identidad cultural y el fortalecimiento o recuperación de sus prácticas ancestrales o tradicionales.</v>
          </cell>
          <cell r="P65" t="str">
            <v>Acumulado</v>
          </cell>
          <cell r="Q65">
            <v>0</v>
          </cell>
          <cell r="R65">
            <v>2020</v>
          </cell>
          <cell r="S65">
            <v>30</v>
          </cell>
          <cell r="T65">
            <v>60</v>
          </cell>
          <cell r="U65">
            <v>90</v>
          </cell>
          <cell r="V65">
            <v>120</v>
          </cell>
          <cell r="W65">
            <v>150</v>
          </cell>
          <cell r="X65">
            <v>180</v>
          </cell>
        </row>
        <row r="66">
          <cell r="N66" t="str">
            <v>Número de pueblos indígenas, raizales, palenqueros y Rom victimas del conflicto armado, cuyas lenguas se encuentren en riesgo y que acceden a programas de fortalecimiento de la lengua.</v>
          </cell>
          <cell r="O66" t="str">
            <v>Sumatoria del número de pueblos indígenas, raizales, palenqueros y Rom victimas del conflicto armado, cuyas lenguas se encuentren en riesgo y que acceden a programas de fortalecimiento de la lengua.</v>
          </cell>
          <cell r="P66" t="str">
            <v>Acumulado</v>
          </cell>
          <cell r="Q66">
            <v>0</v>
          </cell>
          <cell r="R66">
            <v>2020</v>
          </cell>
          <cell r="S66">
            <v>11</v>
          </cell>
          <cell r="T66">
            <v>22</v>
          </cell>
          <cell r="U66">
            <v>33</v>
          </cell>
          <cell r="V66">
            <v>44</v>
          </cell>
          <cell r="W66">
            <v>55</v>
          </cell>
          <cell r="X66">
            <v>66</v>
          </cell>
        </row>
        <row r="67">
          <cell r="N67" t="str">
            <v>Número de comunidades étnicas con procesos de concertación para el acceso a las medidas contenidas en los decretos leyes en el marco al derecho a la autonomía y el gobierno propio y la participación efectiva finalizados.</v>
          </cell>
          <cell r="O67" t="str">
            <v>Número de comunidades étnicas con procesos de concertación para el acceso a las medidas contenidas en los decretos leyes en el marco al derecho a la autonomía y el gobierno propio y la participación efectiva finalizados.</v>
          </cell>
          <cell r="P67" t="str">
            <v>Flujo</v>
          </cell>
          <cell r="Q67">
            <v>78</v>
          </cell>
          <cell r="R67">
            <v>2020</v>
          </cell>
          <cell r="S67">
            <v>128</v>
          </cell>
          <cell r="T67">
            <v>128</v>
          </cell>
          <cell r="U67">
            <v>128</v>
          </cell>
          <cell r="V67">
            <v>128</v>
          </cell>
          <cell r="W67">
            <v>128</v>
          </cell>
          <cell r="X67">
            <v>128</v>
          </cell>
        </row>
        <row r="68">
          <cell r="N68" t="str">
            <v>Número de mecanismos y actividades de coordinación, articulación interjurisdiccional y diálogo intercultural entre la Jurisdicción Especial Indígena y la Jurisdicción Especial para la Paz, en el marco de la implementación del Protocolo 001 de 2019.</v>
          </cell>
          <cell r="O68" t="str">
            <v>Sumatoria del número de mecanismos y actividades de coordinación, articulación interjurisdiccional y diálogo intercultural entre la Jurisdicción Especial Indígena y la Jurisdicción Especial para la Paz, en el marco de la implementación del Protocolo 001 de 2019.</v>
          </cell>
          <cell r="P68" t="str">
            <v>Flujo</v>
          </cell>
          <cell r="Q68">
            <v>25</v>
          </cell>
          <cell r="R68">
            <v>2020</v>
          </cell>
          <cell r="S68">
            <v>25</v>
          </cell>
          <cell r="T68">
            <v>50</v>
          </cell>
          <cell r="U68">
            <v>50</v>
          </cell>
          <cell r="V68">
            <v>50</v>
          </cell>
          <cell r="W68">
            <v>50</v>
          </cell>
          <cell r="X68">
            <v>50</v>
          </cell>
        </row>
        <row r="69">
          <cell r="N69" t="str">
            <v>Número de municipios con jornadas móviles interinstitucionales de atención y orientación a víctimas realizadas.</v>
          </cell>
          <cell r="O69" t="str">
            <v>Número de municipios con jornadas móviles interinstitucionales de atención y orientación a víctimas realizadas.</v>
          </cell>
          <cell r="P69" t="str">
            <v>Acumulado</v>
          </cell>
          <cell r="Q69">
            <v>514</v>
          </cell>
          <cell r="R69">
            <v>2020</v>
          </cell>
          <cell r="S69">
            <v>554</v>
          </cell>
          <cell r="T69">
            <v>594</v>
          </cell>
          <cell r="U69">
            <v>634</v>
          </cell>
          <cell r="V69">
            <v>674</v>
          </cell>
          <cell r="W69">
            <v>714</v>
          </cell>
          <cell r="X69">
            <v>754</v>
          </cell>
        </row>
        <row r="70">
          <cell r="N70" t="str">
            <v>Número de personas atendidas a través de las estrategias virtuales.</v>
          </cell>
          <cell r="O70" t="str">
            <v>Número de personas atendidas a través de las estrategias virtuales.</v>
          </cell>
          <cell r="P70" t="str">
            <v>Flujo</v>
          </cell>
          <cell r="Q70">
            <v>4623662</v>
          </cell>
          <cell r="R70">
            <v>2020</v>
          </cell>
          <cell r="S70">
            <v>0</v>
          </cell>
          <cell r="T70">
            <v>831601</v>
          </cell>
          <cell r="U70">
            <v>831540</v>
          </cell>
          <cell r="V70">
            <v>831562</v>
          </cell>
          <cell r="W70">
            <v>831551</v>
          </cell>
          <cell r="X70">
            <v>831528</v>
          </cell>
        </row>
        <row r="71">
          <cell r="N71" t="str">
            <v>Porcentaje de hogares desplazados que acceden a Atención Humanitaria Inmediata de manera subsidiaria por la Unidad.</v>
          </cell>
          <cell r="O71" t="str">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x 100</v>
          </cell>
          <cell r="P71" t="str">
            <v>Flujo</v>
          </cell>
          <cell r="Q71">
            <v>0.22462258306043217</v>
          </cell>
          <cell r="R71">
            <v>2020</v>
          </cell>
          <cell r="S71">
            <v>0.22462258306043217</v>
          </cell>
          <cell r="T71">
            <v>0.23133800000000002</v>
          </cell>
          <cell r="U71">
            <v>0.23827814000000003</v>
          </cell>
          <cell r="V71">
            <v>0.24542648420000002</v>
          </cell>
          <cell r="W71">
            <v>0.25278927872600004</v>
          </cell>
          <cell r="X71">
            <v>0.26037295708778002</v>
          </cell>
        </row>
        <row r="72">
          <cell r="N72" t="str">
            <v>Porcentaje de hogares víctimas de desplazamiento forzado que cumplen criterios de primer año, que reciben atención humanitaria.</v>
          </cell>
          <cell r="O72" t="str">
            <v>(Número de hogares víctimas de desplazamiento forzado que cumplen criterios de primer año con giro de Atención Humanitaria / Número de hogares víctimas de desplazamiento forzado que cumplen criterios de primer año incluidos en el RUV) x 100</v>
          </cell>
          <cell r="P72" t="str">
            <v>Flujo</v>
          </cell>
          <cell r="Q72">
            <v>1</v>
          </cell>
          <cell r="R72">
            <v>2020</v>
          </cell>
          <cell r="S72">
            <v>0.9</v>
          </cell>
          <cell r="T72">
            <v>0.9</v>
          </cell>
          <cell r="U72">
            <v>0.9</v>
          </cell>
          <cell r="V72">
            <v>0.9</v>
          </cell>
          <cell r="W72">
            <v>0.9</v>
          </cell>
          <cell r="X72">
            <v>0.9</v>
          </cell>
        </row>
        <row r="73">
          <cell r="N73" t="str">
            <v>Porcentaje de hogares víctimas de desplazamiento forzado incluidos en el RUV identificados con carencias en subsistencia mínima, que reciben atención humanitaria.</v>
          </cell>
          <cell r="O73" t="str">
            <v>(Número de hogares víctimas de desplazamiento forzado con carencias en subsistencia mínima con giro de Atención Humanitaria / Número de hogares víctimas de desplazamiento forzado identificados con carencias en subsistencia mínima para entrega de Atención Humanitaria) x 100</v>
          </cell>
          <cell r="P73" t="str">
            <v>Flujo</v>
          </cell>
          <cell r="Q73">
            <v>1</v>
          </cell>
          <cell r="R73">
            <v>2020</v>
          </cell>
          <cell r="S73">
            <v>0.9</v>
          </cell>
          <cell r="T73">
            <v>0.9</v>
          </cell>
          <cell r="U73">
            <v>0.9</v>
          </cell>
          <cell r="V73">
            <v>0.9</v>
          </cell>
          <cell r="W73">
            <v>0.9</v>
          </cell>
          <cell r="X73">
            <v>0.9</v>
          </cell>
        </row>
        <row r="74">
          <cell r="N74" t="str">
            <v>Porcentaje de avance en la elaboración y socialización del documento metodológico de asistencia técnica a entidades territoriales.</v>
          </cell>
          <cell r="O74" t="str">
            <v xml:space="preserve">Sumatoria del porcentaje de avance en la elaboración y socialización del documento metodológico de asistencia técnica a entidades territoriales
Hito 1. Definición de la herramienta de reporte y estrategia para la sensibilización de las entidades territoriales en el reporte de ayuda humanitaria=25%.
Hito 2. Desarrollo de una versión preliminar del documento metodológico=25%.
Hito 3. Desarrollo de la versión final del documento metodológico=25%.
Hito 4. Brindar asistencia técnica a las entidades territoriales sobre el documento metodológico=25%. </v>
          </cell>
          <cell r="P74" t="str">
            <v>Acumulado</v>
          </cell>
          <cell r="Q74">
            <v>0</v>
          </cell>
          <cell r="R74">
            <v>2020</v>
          </cell>
          <cell r="S74">
            <v>0.25</v>
          </cell>
          <cell r="T74">
            <v>0.5</v>
          </cell>
          <cell r="U74">
            <v>0.75</v>
          </cell>
          <cell r="V74">
            <v>0.77</v>
          </cell>
          <cell r="W74">
            <v>0.8</v>
          </cell>
          <cell r="X74">
            <v>0.83</v>
          </cell>
        </row>
        <row r="75">
          <cell r="N75" t="str">
            <v>Porcentaje de hogares desplazados que acceden a atención humanitaria inmediata por entidades territoriales.</v>
          </cell>
          <cell r="O75" t="str">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v>
          </cell>
          <cell r="P75" t="str">
            <v>Flujo</v>
          </cell>
          <cell r="Q75">
            <v>0.70069999999999999</v>
          </cell>
          <cell r="R75">
            <v>2020</v>
          </cell>
          <cell r="S75">
            <v>0.70069999999999999</v>
          </cell>
          <cell r="T75">
            <v>0.70740000000000003</v>
          </cell>
          <cell r="U75">
            <v>0.71430000000000005</v>
          </cell>
          <cell r="V75">
            <v>0.72140000000000004</v>
          </cell>
          <cell r="W75">
            <v>0.7288</v>
          </cell>
          <cell r="X75">
            <v>0.73960000000000004</v>
          </cell>
        </row>
        <row r="76">
          <cell r="N76" t="str">
            <v>Número de familias víctimas de desplazamiento forzado beneficiadas con  transferencias monetarias no condicionadas para el apoyo por compensación del IVA.</v>
          </cell>
          <cell r="O76" t="str">
            <v>Número de familias víctimas de desplazamiento forzado beneficiadas con  transferencias monetarias no condicionadas para el apoyo por compensación del IVA.</v>
          </cell>
          <cell r="P76" t="str">
            <v>Flujo</v>
          </cell>
          <cell r="Q76">
            <v>0</v>
          </cell>
          <cell r="R76">
            <v>2020</v>
          </cell>
          <cell r="S76">
            <v>208000</v>
          </cell>
          <cell r="T76">
            <v>208000</v>
          </cell>
          <cell r="U76">
            <v>0</v>
          </cell>
          <cell r="V76">
            <v>0</v>
          </cell>
          <cell r="W76">
            <v>0</v>
          </cell>
          <cell r="X76">
            <v>0</v>
          </cell>
        </row>
        <row r="77">
          <cell r="N77" t="str">
            <v>Número de adultos mayores  que reciben el subsidio del Programa Colombia Mayor.</v>
          </cell>
          <cell r="O77" t="str">
            <v>Número de adultos mayores  que reciben el subsidio del Programa Colombia Mayor.</v>
          </cell>
          <cell r="P77" t="str">
            <v>Flujo</v>
          </cell>
          <cell r="Q77">
            <v>0</v>
          </cell>
          <cell r="R77">
            <v>2020</v>
          </cell>
          <cell r="S77">
            <v>163950</v>
          </cell>
          <cell r="T77">
            <v>163950</v>
          </cell>
          <cell r="U77">
            <v>163950</v>
          </cell>
          <cell r="V77">
            <v>163950</v>
          </cell>
          <cell r="W77">
            <v>163950</v>
          </cell>
          <cell r="X77">
            <v>163950</v>
          </cell>
        </row>
        <row r="78">
          <cell r="N78" t="str">
            <v>Número de víctimas a quienes se les realiza la medición de superación de situación de vulnerabilidad a partir de la información de Modelo Integrado.</v>
          </cell>
          <cell r="O78" t="str">
            <v>Número de víctimas a quienes se les realiza la medición de superación de situación de vulnerabilidad a partir de la información de Modelo Integrado.</v>
          </cell>
          <cell r="P78" t="str">
            <v>Acumulado</v>
          </cell>
          <cell r="Q78">
            <v>7393906</v>
          </cell>
          <cell r="R78">
            <v>2020</v>
          </cell>
          <cell r="S78">
            <v>7504765.137073461</v>
          </cell>
          <cell r="T78">
            <v>7602337.370208228</v>
          </cell>
          <cell r="U78">
            <v>7686622.6994043011</v>
          </cell>
          <cell r="V78">
            <v>7757621.1246616794</v>
          </cell>
          <cell r="W78">
            <v>7827973.571106093</v>
          </cell>
          <cell r="X78">
            <v>7898988.7465823898</v>
          </cell>
        </row>
        <row r="79">
          <cell r="N79" t="str">
            <v xml:space="preserve">Porcentaje de niños, niñas y adolescentes víctimas de desplazamiento forzado reunificados familiarmente. </v>
          </cell>
          <cell r="O79" t="str">
            <v>(Número de niños, niñas y adolescentes víctimas del desplazamiento forzado reunificados familiarmente / Número de niños, niñas y adolescentes que por causa del desplazamiento forzado fueron separados de su núcleo familiar y, por demanda, son incluidos en solicitudes de reunificación familiar) x 100</v>
          </cell>
          <cell r="P79" t="str">
            <v>Flujo</v>
          </cell>
          <cell r="Q79">
            <v>1</v>
          </cell>
          <cell r="R79">
            <v>2020</v>
          </cell>
          <cell r="S79">
            <v>1</v>
          </cell>
          <cell r="T79">
            <v>1</v>
          </cell>
          <cell r="U79">
            <v>1</v>
          </cell>
          <cell r="V79">
            <v>1</v>
          </cell>
          <cell r="W79">
            <v>1</v>
          </cell>
          <cell r="X79">
            <v>1</v>
          </cell>
        </row>
        <row r="80">
          <cell r="N80" t="str">
            <v xml:space="preserve">Porcentaje de niños, niñas y adolescentes víctimas de desplazamiento forzado que han recibido acompañamiento psicosocial. </v>
          </cell>
          <cell r="O80" t="str">
            <v>(Número de NNA víctimas de desplazamiento forzado con acompañamiento psicosocial / Número de NNA víctimas de desplazamiento forzado con necesidad identificada/priorizada de acompañamiento psicosocial) x 100</v>
          </cell>
          <cell r="P80" t="str">
            <v>Flujo</v>
          </cell>
          <cell r="Q80">
            <v>1</v>
          </cell>
          <cell r="R80">
            <v>2020</v>
          </cell>
          <cell r="S80">
            <v>1</v>
          </cell>
          <cell r="T80">
            <v>1</v>
          </cell>
          <cell r="U80">
            <v>1</v>
          </cell>
          <cell r="V80">
            <v>1</v>
          </cell>
          <cell r="W80">
            <v>1</v>
          </cell>
          <cell r="X80">
            <v>1</v>
          </cell>
        </row>
        <row r="81">
          <cell r="N81" t="str">
            <v>Porcentaje de avance en la construcción de lineamientos de focalización para el acceso de las víctimas a partir de los resultados de la medición de SSV a la oferta social.</v>
          </cell>
          <cell r="O81" t="str">
            <v>Sumatoria del porcentaje de avance en la construcción de lineamientos de focalización para el acceso de las víctimas a partir de los resultados de la medición de SSV a la oferta social
Hito 1. Construcción de propuesta de lineamientos de focalización para el acceso de las víctimas caracterizadas por el Sisbén IV a la oferta social=25%.
Hito 2. Desarrollo de una versión preliminar del documento metodológico=25%.
Hito 3. Socialización del documento metodológico=25%.
Hito 4. Desarrollo de la versión final del documento metodológico =25%.</v>
          </cell>
          <cell r="P81" t="str">
            <v>Acumulado</v>
          </cell>
          <cell r="Q81">
            <v>0</v>
          </cell>
          <cell r="R81">
            <v>2020</v>
          </cell>
          <cell r="S81">
            <v>0.5</v>
          </cell>
          <cell r="T81">
            <v>1</v>
          </cell>
          <cell r="U81">
            <v>0</v>
          </cell>
          <cell r="V81">
            <v>0</v>
          </cell>
          <cell r="W81">
            <v>0</v>
          </cell>
          <cell r="X81">
            <v>0</v>
          </cell>
        </row>
        <row r="82">
          <cell r="N82" t="str">
            <v>Porcentaje de solicitudes otorgadas de libretas militares a víctimas mayores de 18 años.</v>
          </cell>
          <cell r="O82" t="str">
            <v>(Número de víctimas mayores de 18 años que se les otorga la libreta militar/ Número de víctimas mayores de 18 años que solicitan la libreta militar) x 100</v>
          </cell>
          <cell r="P82" t="str">
            <v>Flujo</v>
          </cell>
          <cell r="Q82">
            <v>1</v>
          </cell>
          <cell r="R82">
            <v>2020</v>
          </cell>
          <cell r="S82">
            <v>1</v>
          </cell>
          <cell r="T82">
            <v>1</v>
          </cell>
          <cell r="U82">
            <v>1</v>
          </cell>
          <cell r="V82">
            <v>1</v>
          </cell>
          <cell r="W82">
            <v>1</v>
          </cell>
          <cell r="X82">
            <v>1</v>
          </cell>
        </row>
        <row r="83">
          <cell r="N83" t="str">
            <v>Número de toneladas de Alimentos de Alto Valor Nutricional AAVN entregadas para la población víctima atendida en los servicios del ICBF.</v>
          </cell>
          <cell r="O83" t="str">
            <v>Sumatoria de toneladas de Alimentos de Alto Valor Nutricional AAVN entregadas para la población víctima atendida en los servicios del ICBF.</v>
          </cell>
          <cell r="P83" t="str">
            <v>Flujo</v>
          </cell>
          <cell r="Q83">
            <v>2205</v>
          </cell>
          <cell r="R83">
            <v>2020</v>
          </cell>
          <cell r="S83">
            <v>1944</v>
          </cell>
          <cell r="T83">
            <v>1889</v>
          </cell>
          <cell r="U83">
            <v>1836</v>
          </cell>
          <cell r="V83">
            <v>1784</v>
          </cell>
          <cell r="W83">
            <v>1733</v>
          </cell>
          <cell r="X83">
            <v>1684</v>
          </cell>
        </row>
        <row r="84">
          <cell r="N84" t="str">
            <v>Niñas y niños menores de 5 años y mujeres gestantes víctimas atendidas en las modalidades para la prevención de la desnutrición aguda y la seguridad alimentaria y nutricional.</v>
          </cell>
          <cell r="O84" t="str">
            <v>Sumatoria de niños y niñas menores de cinco años y mujeres gestantes víctimas atendidos en las modalidades para la prevención de la desnutrición aguda y la seguridad alimentaria y nutricional.</v>
          </cell>
          <cell r="P84" t="str">
            <v>Flujo</v>
          </cell>
          <cell r="Q84">
            <v>11717</v>
          </cell>
          <cell r="R84">
            <v>2020</v>
          </cell>
          <cell r="S84">
            <v>4935</v>
          </cell>
          <cell r="T84">
            <v>4935</v>
          </cell>
          <cell r="U84">
            <v>4935</v>
          </cell>
          <cell r="V84">
            <v>4935</v>
          </cell>
          <cell r="W84">
            <v>4935</v>
          </cell>
          <cell r="X84">
            <v>4935</v>
          </cell>
        </row>
        <row r="85">
          <cell r="N85" t="str">
            <v>Número de Víctimas que han superado la situación de vulnerabilidad causada por el desplazamiento forzado.</v>
          </cell>
          <cell r="O85" t="str">
            <v>Número de Víctimas que han superado la situación de vulnerabilidad causada por el desplazamiento forzado.</v>
          </cell>
          <cell r="P85" t="str">
            <v>Acumulado</v>
          </cell>
          <cell r="Q85">
            <v>2244716</v>
          </cell>
          <cell r="R85">
            <v>2020</v>
          </cell>
          <cell r="S85">
            <v>2600000</v>
          </cell>
          <cell r="T85">
            <v>2800000</v>
          </cell>
          <cell r="U85">
            <v>3000000</v>
          </cell>
          <cell r="V85">
            <v>3200000</v>
          </cell>
          <cell r="W85">
            <v>3400000</v>
          </cell>
          <cell r="X85">
            <v>3600000</v>
          </cell>
        </row>
        <row r="86">
          <cell r="N86" t="str">
            <v>Número de familias víctimas de desplazamiento forzado beneficiadas con  transferencias monetarias condicionadas para el apoyo al desarrollo en la primera infancia (incentivo en salud) y la permanencia escolar en todos sus niveles (incentivo en educación).</v>
          </cell>
          <cell r="O86" t="str">
            <v>El indicador se calcula mediante un promedio ponderado, en el cual el numerador es la sumatoria de las familias víctimas de desplazamiento forzado con liquidación en cada ciclo operativo y el denominador es el número de ciclos liquidados en el año. Se realizan 6 ciclos operativos al año, debe tenerse en cuenta que el segundo ciclo del año tiene una ponderación de 0,3, dado que el programa en este ciclo solo hace transferencia de recursos al 30% de la población (población beneficiaria de salud). Los demás 5 ciclos tienen una ponderación igual al entregarse incentivos en educación y salud. Primer Ciclo: Sumatoria de Familias víctimas de desplazamiento forzado beneficiadas Ciclos dos a seis: (Sumatoria de Familias víctimas de desplazamiento forzado Beneficiadas / n - 0,7) donde n toma valores de 2 a 6.</v>
          </cell>
          <cell r="P86" t="str">
            <v>Flujo</v>
          </cell>
          <cell r="Q86">
            <v>762192</v>
          </cell>
          <cell r="R86">
            <v>2020</v>
          </cell>
          <cell r="S86">
            <v>715607.64955292898</v>
          </cell>
          <cell r="T86">
            <v>826744.43305789924</v>
          </cell>
          <cell r="U86">
            <v>801942</v>
          </cell>
          <cell r="V86">
            <v>777884</v>
          </cell>
          <cell r="W86">
            <v>754547</v>
          </cell>
          <cell r="X86">
            <v>731910</v>
          </cell>
        </row>
        <row r="87">
          <cell r="N87" t="str">
            <v>Porcentaje de secretarías de educación certificadas con asistencia técnica frente a la estrategia de transporte escolar.</v>
          </cell>
          <cell r="O87" t="str">
            <v>(Número de secretarías de educación certificadas con asistencia técnica frente a la estrategia de transporte escolar/ Número de secretarías de educación que solicitaron asistencia técnica frente a la estrategia de transporte escolar) x 100</v>
          </cell>
          <cell r="P87" t="str">
            <v>Flujo</v>
          </cell>
          <cell r="Q87">
            <v>1</v>
          </cell>
          <cell r="R87">
            <v>2020</v>
          </cell>
          <cell r="S87">
            <v>1</v>
          </cell>
          <cell r="T87">
            <v>1</v>
          </cell>
          <cell r="U87">
            <v>1</v>
          </cell>
          <cell r="V87">
            <v>1</v>
          </cell>
          <cell r="W87">
            <v>1</v>
          </cell>
          <cell r="X87">
            <v>1</v>
          </cell>
        </row>
        <row r="88">
          <cell r="N88" t="str">
            <v>Número de víctimas afiliadas al sistema general de seguridad social en salud.</v>
          </cell>
          <cell r="O88" t="str">
            <v>Número de víctimas afiliadas al sistema general de seguridad social en salud.</v>
          </cell>
          <cell r="P88" t="str">
            <v>Acumulado</v>
          </cell>
          <cell r="Q88">
            <v>4928148</v>
          </cell>
          <cell r="R88">
            <v>2019</v>
          </cell>
          <cell r="S88">
            <v>5162600.2451124098</v>
          </cell>
          <cell r="T88">
            <v>5203584.2950221384</v>
          </cell>
          <cell r="U88">
            <v>5244893.702381053</v>
          </cell>
          <cell r="V88">
            <v>5286531.0500834733</v>
          </cell>
          <cell r="W88">
            <v>5328498.9415283781</v>
          </cell>
          <cell r="X88">
            <v>5370800.0007821824</v>
          </cell>
        </row>
        <row r="89">
          <cell r="N89" t="str">
            <v>Porcentaje de mujeres víctimas de violencia sexual en el marco del conflicto armado afiliadas al sistema general de seguridad social en salud.</v>
          </cell>
          <cell r="O89" t="str">
            <v>(Número de mujeres víctima de violencia sexual en el marco del conflicto armado que están afiliadas al sistema general de seguridad social en salud / Número total de mujeres incluidas en el RUV como víctimas de violencia sexual en el marco del conflicto armado plenamente identificadas en SISPRO) x 100</v>
          </cell>
          <cell r="P89" t="str">
            <v>Acumulado</v>
          </cell>
          <cell r="Q89">
            <v>0.86174506232365444</v>
          </cell>
          <cell r="R89">
            <v>2019</v>
          </cell>
          <cell r="S89">
            <v>0.88300000000000001</v>
          </cell>
          <cell r="T89">
            <v>0.89700000000000002</v>
          </cell>
          <cell r="U89">
            <v>0.91</v>
          </cell>
          <cell r="V89">
            <v>0.92400000000000004</v>
          </cell>
          <cell r="W89">
            <v>0.93799999999999994</v>
          </cell>
          <cell r="X89">
            <v>0.95199999999999996</v>
          </cell>
        </row>
        <row r="90">
          <cell r="N90" t="str">
            <v>Número de hogares víctimas con subsidios para adquirir vivienda nueva urbana.</v>
          </cell>
          <cell r="O90" t="str">
            <v>Sumatoria del número de hogares víctimas con subsidios para adquirir vivienda nueva urbana.</v>
          </cell>
          <cell r="P90" t="str">
            <v>Acumulado</v>
          </cell>
          <cell r="Q90">
            <v>3570</v>
          </cell>
          <cell r="R90">
            <v>2020</v>
          </cell>
          <cell r="S90">
            <v>11500</v>
          </cell>
          <cell r="T90">
            <v>22850</v>
          </cell>
          <cell r="U90">
            <v>32900</v>
          </cell>
          <cell r="V90">
            <v>41900</v>
          </cell>
          <cell r="W90">
            <v>50100</v>
          </cell>
          <cell r="X90">
            <v>57800</v>
          </cell>
        </row>
        <row r="91">
          <cell r="N91" t="str">
            <v>Número de hogares víctimas con cobertura otorgada a la tasa de interés para adquirir vivienda nueva urbana.</v>
          </cell>
          <cell r="O91" t="str">
            <v>Sumatoria del número de hogares víctimas con cobertura otorgada a la tasa de interés para adquirir vivienda nueva urbana.</v>
          </cell>
          <cell r="P91" t="str">
            <v>Acumulado</v>
          </cell>
          <cell r="Q91">
            <v>3039</v>
          </cell>
          <cell r="R91">
            <v>2020</v>
          </cell>
          <cell r="S91">
            <v>11500</v>
          </cell>
          <cell r="T91">
            <v>22850</v>
          </cell>
          <cell r="U91">
            <v>32900</v>
          </cell>
          <cell r="V91">
            <v>41900</v>
          </cell>
          <cell r="W91">
            <v>50100</v>
          </cell>
          <cell r="X91">
            <v>57800</v>
          </cell>
        </row>
        <row r="92">
          <cell r="N92" t="str">
            <v>Número de hogares víctimas con cobertura otorgada a la tasa de interés segunda generación para adquirir vivienda nueva urbana.</v>
          </cell>
          <cell r="O92" t="str">
            <v>Sumatoria del número de hogares víctimas con cobertura otorgada a la tasa de interés segunda generación para adquirir vivienda nueva urbana.</v>
          </cell>
          <cell r="P92" t="str">
            <v>Acumulado</v>
          </cell>
          <cell r="Q92">
            <v>1588</v>
          </cell>
          <cell r="R92">
            <v>2020</v>
          </cell>
          <cell r="S92">
            <v>2500</v>
          </cell>
          <cell r="T92">
            <v>5000</v>
          </cell>
          <cell r="U92">
            <v>7500</v>
          </cell>
          <cell r="V92">
            <v>10000</v>
          </cell>
          <cell r="W92">
            <v>12500</v>
          </cell>
          <cell r="X92">
            <v>15000</v>
          </cell>
        </row>
        <row r="93">
          <cell r="N93" t="str">
            <v>Número de hogares víctimas con subsidios para mejoramiento de vivienda urbana.</v>
          </cell>
          <cell r="O93" t="str">
            <v>Sumatoria del número de hogares víctimas con subsidios para mejoramiento de vivienda urbana.</v>
          </cell>
          <cell r="P93" t="str">
            <v>Acumulado</v>
          </cell>
          <cell r="Q93">
            <v>153</v>
          </cell>
          <cell r="R93">
            <v>2020</v>
          </cell>
          <cell r="S93">
            <v>1000</v>
          </cell>
          <cell r="T93">
            <v>2000</v>
          </cell>
          <cell r="U93">
            <v>3000</v>
          </cell>
          <cell r="V93">
            <v>4000</v>
          </cell>
          <cell r="W93">
            <v>5000</v>
          </cell>
          <cell r="X93">
            <v>6000</v>
          </cell>
        </row>
        <row r="94">
          <cell r="N94" t="str">
            <v>Número de hogares víctimas de desplazamiento forzado con incentivos en especie entregados para el mejoramiento de vivienda urbana y/o rural.</v>
          </cell>
          <cell r="O94" t="str">
            <v xml:space="preserve">Número de hogares víctimas de desplazamiento forzado con incentivos en especie entregados para el mejoramiento de vivienda urbana y/o rural. </v>
          </cell>
          <cell r="P94" t="str">
            <v>Acumulado</v>
          </cell>
          <cell r="Q94">
            <v>1127</v>
          </cell>
          <cell r="R94">
            <v>2020</v>
          </cell>
          <cell r="S94">
            <v>7630</v>
          </cell>
          <cell r="T94">
            <v>10196</v>
          </cell>
          <cell r="U94">
            <v>14045</v>
          </cell>
          <cell r="V94">
            <v>16526</v>
          </cell>
          <cell r="W94">
            <v>20248</v>
          </cell>
          <cell r="X94">
            <v>22643</v>
          </cell>
        </row>
        <row r="95">
          <cell r="N95" t="str">
            <v>Número de hogares víctimas con subsidios de arrendamiento de  viviendas de interés social urbanas.</v>
          </cell>
          <cell r="O95" t="str">
            <v>Sumatoria del número de hogares víctimas con subsidios de arrendamiento de  viviendas de interés social urbanas.</v>
          </cell>
          <cell r="P95" t="str">
            <v>Acumulado</v>
          </cell>
          <cell r="Q95">
            <v>289</v>
          </cell>
          <cell r="R95">
            <v>2020</v>
          </cell>
          <cell r="S95">
            <v>1000</v>
          </cell>
          <cell r="T95">
            <v>2000</v>
          </cell>
          <cell r="U95">
            <v>3000</v>
          </cell>
          <cell r="V95">
            <v>4000</v>
          </cell>
          <cell r="W95">
            <v>5000</v>
          </cell>
          <cell r="X95">
            <v>6000</v>
          </cell>
        </row>
        <row r="96">
          <cell r="N96" t="str">
            <v>Número de asistencias técnicas realizadas a entidades territoriales para promover la titulación de predios urbanos fiscales con destinación habitacional.</v>
          </cell>
          <cell r="O96" t="str">
            <v>Sumatoria del número de asistencias técnicas realizadas a entidades territoriales para promover la titulación de predios urbanos fiscales con destinación habitacional.</v>
          </cell>
          <cell r="P96" t="str">
            <v>Acumulado</v>
          </cell>
          <cell r="Q96">
            <v>516</v>
          </cell>
          <cell r="R96">
            <v>2020</v>
          </cell>
          <cell r="S96">
            <v>550</v>
          </cell>
          <cell r="T96">
            <v>650</v>
          </cell>
          <cell r="U96">
            <v>0</v>
          </cell>
          <cell r="V96">
            <v>0</v>
          </cell>
          <cell r="W96">
            <v>0</v>
          </cell>
          <cell r="X96">
            <v>0</v>
          </cell>
        </row>
        <row r="97">
          <cell r="N97" t="str">
            <v>Número de hogares víctimas con subsidios para adquisición de vivienda nueva en zonas rurales.</v>
          </cell>
          <cell r="O97" t="str">
            <v>Sumatoria del número de hogares víctimas con subsidios para adquisición de vivienda nueva en zonas rurales.</v>
          </cell>
          <cell r="P97" t="str">
            <v>Acumulado</v>
          </cell>
          <cell r="Q97">
            <v>0</v>
          </cell>
          <cell r="R97">
            <v>2020</v>
          </cell>
          <cell r="S97">
            <v>3174</v>
          </cell>
          <cell r="T97">
            <v>5844</v>
          </cell>
          <cell r="U97">
            <v>8488</v>
          </cell>
          <cell r="V97">
            <v>11107</v>
          </cell>
          <cell r="W97">
            <v>13701</v>
          </cell>
          <cell r="X97">
            <v>16270</v>
          </cell>
        </row>
        <row r="98">
          <cell r="N98" t="str">
            <v>Número de hogares víctimas con subsidios para mejoramiento de vivienda en zonas rurales.</v>
          </cell>
          <cell r="O98" t="str">
            <v>Sumatoria del número de hogares víctimas con subsidios para mejoramiento de vivienda en zonas rurales.</v>
          </cell>
          <cell r="P98" t="str">
            <v>Acumulado</v>
          </cell>
          <cell r="Q98">
            <v>0</v>
          </cell>
          <cell r="R98">
            <v>2020</v>
          </cell>
          <cell r="S98">
            <v>565</v>
          </cell>
          <cell r="T98">
            <v>2717</v>
          </cell>
          <cell r="U98">
            <v>4848</v>
          </cell>
          <cell r="V98">
            <v>6959</v>
          </cell>
          <cell r="W98">
            <v>9050</v>
          </cell>
          <cell r="X98">
            <v>11121</v>
          </cell>
        </row>
        <row r="99">
          <cell r="N99" t="str">
            <v>Porcentaje de proyectos de vivienda rural estructurados con participación de población víctima.</v>
          </cell>
          <cell r="O99" t="str">
            <v>(Número de proyectos de vivienda rural estructurados con participación de población víctima / Número total de proyectos de vivienda rural estructurados) x 100</v>
          </cell>
          <cell r="P99" t="str">
            <v>Acumulado</v>
          </cell>
          <cell r="Q99">
            <v>0</v>
          </cell>
          <cell r="R99">
            <v>2020</v>
          </cell>
          <cell r="S99">
            <v>0</v>
          </cell>
          <cell r="T99">
            <v>1</v>
          </cell>
          <cell r="U99">
            <v>0</v>
          </cell>
          <cell r="V99">
            <v>0</v>
          </cell>
          <cell r="W99">
            <v>0</v>
          </cell>
          <cell r="X99">
            <v>0</v>
          </cell>
        </row>
        <row r="100">
          <cell r="N100" t="str">
            <v>Porcentaje de ETC con orientación, seguimiento y fortalecimiento técnico para la implementación de las estrategias de permanencia educativa para víctima del conflicto armado interno en edad escolar.</v>
          </cell>
          <cell r="O100" t="str">
            <v>(Número de ETC que cuentan con orientación, seguimiento y fortalecimiento de las estrategias de permanencia educativa para la población víctima del conflicto armado interno en edad escolar / Numero de ETC priorizadas) x 100</v>
          </cell>
          <cell r="P100" t="str">
            <v>Flujo</v>
          </cell>
          <cell r="Q100">
            <v>1</v>
          </cell>
          <cell r="R100">
            <v>2020</v>
          </cell>
          <cell r="S100">
            <v>1</v>
          </cell>
          <cell r="T100">
            <v>1</v>
          </cell>
          <cell r="U100">
            <v>1</v>
          </cell>
          <cell r="V100">
            <v>1</v>
          </cell>
          <cell r="W100">
            <v>1</v>
          </cell>
          <cell r="X100">
            <v>1</v>
          </cell>
        </row>
        <row r="101">
          <cell r="N101" t="str">
            <v xml:space="preserve">Número de víctimas del conflicto armado interno atendidas en procesos de educación de adultos del CLEI 1. </v>
          </cell>
          <cell r="O101" t="str">
            <v xml:space="preserve">Sumatoria del número de víctimas del conflicto armado interno atendidas en procesos de educación de adultos del CLEI 1. </v>
          </cell>
          <cell r="P101" t="str">
            <v>Acumulado</v>
          </cell>
          <cell r="Q101">
            <v>2700</v>
          </cell>
          <cell r="R101">
            <v>2020</v>
          </cell>
          <cell r="S101">
            <v>5200</v>
          </cell>
          <cell r="T101">
            <v>7700</v>
          </cell>
          <cell r="U101">
            <v>9700</v>
          </cell>
          <cell r="V101">
            <v>11700</v>
          </cell>
          <cell r="W101">
            <v>13700</v>
          </cell>
          <cell r="X101">
            <v>15200</v>
          </cell>
        </row>
        <row r="102">
          <cell r="N102" t="str">
            <v>Porcentaje de secretarias de educación certificadas con asistencia técnica para la prestación del servicio del CLEI 2 al CLEI 6 para la población joven, adulta y mayor víctima del conflicto armado.</v>
          </cell>
          <cell r="O102" t="str">
            <v>Número de secretarías de educación certificadas con asistencia técnica para la prestación del servicio del CLEI 2 al CLEI 6 para la población joven, adulta y mayor víctima del conflicto armado. realizada / Número de secretarías de educación que solicitan asistencia técnica para la prestación del servicio del CLEI 2 al CLEI 6 para la población joven, adulta y mayor víctima del conflicto armado. X 100</v>
          </cell>
          <cell r="P102" t="str">
            <v>Flujo</v>
          </cell>
          <cell r="Q102">
            <v>1</v>
          </cell>
          <cell r="R102">
            <v>2020</v>
          </cell>
          <cell r="S102">
            <v>1</v>
          </cell>
          <cell r="T102">
            <v>1</v>
          </cell>
          <cell r="U102">
            <v>1</v>
          </cell>
          <cell r="V102">
            <v>1</v>
          </cell>
          <cell r="W102">
            <v>1</v>
          </cell>
          <cell r="X102">
            <v>1</v>
          </cell>
        </row>
        <row r="103">
          <cell r="N103" t="str">
            <v>Porcentaje de avance en el diseño e implementación de una estrategia de pedagógica para prevenir la discriminación y la estigmatización, en el marco de los enfoques étnicos, de derechos, género y diferencial.</v>
          </cell>
          <cell r="O103" t="str">
            <v>Sumatoria del porcentaje de avance en el diseño e implementación de una estrategia  pedagógica para prevenir la discriminación y la estigmatización, en el marco de los enfoques étnicos, de derechos, género y diferencial.
Hito 1. Documento de avance de estrategia diseñada en coordinación con la ARN=20%​.
Hito 2. Informe de un proceso de socialización de la estrategia con el Consejo Nacional de Paz=10%.
Hito 3. Informe de socialización de  la estrategia en las secretarias de educación=10%.
Hito 4. Informe de avance de la implementación de la estrategia=40%.
Hito 5. Elaboración de informe que de cuenta de los resultados de la implementación de la estrategia=20%.</v>
          </cell>
          <cell r="P103" t="str">
            <v>Acumulado</v>
          </cell>
          <cell r="Q103">
            <v>0</v>
          </cell>
          <cell r="R103">
            <v>2020</v>
          </cell>
          <cell r="S103">
            <v>0.2</v>
          </cell>
          <cell r="T103">
            <v>0.3</v>
          </cell>
          <cell r="U103">
            <v>0.4</v>
          </cell>
          <cell r="V103">
            <v>0.8</v>
          </cell>
          <cell r="W103">
            <v>1</v>
          </cell>
          <cell r="X103">
            <v>0</v>
          </cell>
        </row>
        <row r="104">
          <cell r="N104" t="str">
            <v>Porcentaje de niños y niñas de preescolar víctimas, con educación inicial en el marco de la atención integral.</v>
          </cell>
          <cell r="O104" t="str">
            <v>(Número de niños y niñas de preescolar oficial víctimas que cuentan con educación inicial  / Número de niños y niñas de preescolar oficial identificados como víctimas) x 100</v>
          </cell>
          <cell r="P104" t="str">
            <v>Acumulado</v>
          </cell>
          <cell r="Q104">
            <v>0.28999999999999998</v>
          </cell>
          <cell r="R104">
            <v>2020</v>
          </cell>
          <cell r="S104">
            <v>0.45</v>
          </cell>
          <cell r="T104">
            <v>0.54</v>
          </cell>
          <cell r="U104">
            <v>0.59</v>
          </cell>
          <cell r="V104">
            <v>0.88</v>
          </cell>
          <cell r="W104">
            <v>0.89</v>
          </cell>
          <cell r="X104">
            <v>0.9</v>
          </cell>
        </row>
        <row r="105">
          <cell r="N105" t="str">
            <v xml:space="preserve">Número de víctimas que se han registrado en el sistema de información del Servicio Público de Empleo. </v>
          </cell>
          <cell r="O105" t="str">
            <v xml:space="preserve">Número de víctimas que se han registrado en el sistema de información del Servicio Público de Empleo. </v>
          </cell>
          <cell r="P105" t="str">
            <v>Acumulado</v>
          </cell>
          <cell r="Q105">
            <v>87489</v>
          </cell>
          <cell r="R105">
            <v>2020</v>
          </cell>
          <cell r="S105">
            <v>180220</v>
          </cell>
          <cell r="T105">
            <v>266725.59999999998</v>
          </cell>
          <cell r="U105">
            <v>353231.19999999995</v>
          </cell>
          <cell r="V105">
            <v>439736.79999999993</v>
          </cell>
          <cell r="W105">
            <v>526242.39999999991</v>
          </cell>
          <cell r="X105">
            <v>612747.99999999988</v>
          </cell>
        </row>
        <row r="106">
          <cell r="N106" t="str">
            <v xml:space="preserve">Número de mujeres víctimas que se han registrado en el sistema de información del Servicio Público de Empleo. </v>
          </cell>
          <cell r="O106" t="str">
            <v xml:space="preserve">Número de mujeres víctimas que se han registrado en el sistema de información del Servicio Público de Empleo. </v>
          </cell>
          <cell r="P106" t="str">
            <v>Acumulado</v>
          </cell>
          <cell r="Q106">
            <v>43726</v>
          </cell>
          <cell r="R106">
            <v>2020</v>
          </cell>
          <cell r="S106">
            <v>89822.5</v>
          </cell>
          <cell r="T106">
            <v>132937.29999999999</v>
          </cell>
          <cell r="U106">
            <v>176052.09999999998</v>
          </cell>
          <cell r="V106">
            <v>219166.89999999997</v>
          </cell>
          <cell r="W106">
            <v>262281.69999999995</v>
          </cell>
          <cell r="X106">
            <v>305396.49999999994</v>
          </cell>
        </row>
        <row r="107">
          <cell r="N107" t="str">
            <v>Número de víctimas que han recibido el servicio de orientación laboral.</v>
          </cell>
          <cell r="O107" t="str">
            <v>Número de víctimas que han recibido el servicio de orientación laboral.</v>
          </cell>
          <cell r="P107" t="str">
            <v>Acumulado</v>
          </cell>
          <cell r="Q107">
            <v>62272</v>
          </cell>
          <cell r="R107">
            <v>2020</v>
          </cell>
          <cell r="S107">
            <v>118320</v>
          </cell>
          <cell r="T107">
            <v>175113.60000000001</v>
          </cell>
          <cell r="U107">
            <v>231907.20000000001</v>
          </cell>
          <cell r="V107">
            <v>288700.80000000005</v>
          </cell>
          <cell r="W107">
            <v>345494.4</v>
          </cell>
          <cell r="X107">
            <v>402288</v>
          </cell>
        </row>
        <row r="108">
          <cell r="N108" t="str">
            <v>Número de mujeres víctimas que han recibido el servicio de orientación laboral.</v>
          </cell>
          <cell r="O108" t="str">
            <v>Número de mujeres víctimas que han recibido el servicio de orientación laboral.</v>
          </cell>
          <cell r="P108" t="str">
            <v>Acumulado</v>
          </cell>
          <cell r="Q108">
            <v>33741</v>
          </cell>
          <cell r="R108">
            <v>2020</v>
          </cell>
          <cell r="S108">
            <v>64127.500000000007</v>
          </cell>
          <cell r="T108">
            <v>94908.700000000012</v>
          </cell>
          <cell r="U108">
            <v>125689.90000000002</v>
          </cell>
          <cell r="V108">
            <v>156471.10000000003</v>
          </cell>
          <cell r="W108">
            <v>187252.30000000005</v>
          </cell>
          <cell r="X108">
            <v>218033.50000000006</v>
          </cell>
        </row>
        <row r="109">
          <cell r="N109" t="str">
            <v xml:space="preserve">Personas víctimas de desplazamiento forzado que acceden a programas de formación profesional integral </v>
          </cell>
          <cell r="O109" t="str">
            <v>Sumatoria de personas víctimas del desplazamiento forzado que acceden a formación profesional integral</v>
          </cell>
          <cell r="P109" t="str">
            <v>Flujo</v>
          </cell>
          <cell r="Q109">
            <v>384763</v>
          </cell>
          <cell r="R109">
            <v>2021</v>
          </cell>
          <cell r="S109">
            <v>384763</v>
          </cell>
          <cell r="T109">
            <v>397260</v>
          </cell>
          <cell r="U109">
            <v>405205.2</v>
          </cell>
          <cell r="V109">
            <v>413309.304</v>
          </cell>
          <cell r="W109">
            <v>421575.49008000002</v>
          </cell>
          <cell r="X109">
            <v>430006.99988160003</v>
          </cell>
        </row>
        <row r="110">
          <cell r="N110" t="str">
            <v xml:space="preserve">Mujeres víctimas de desplazamiento forzado que acceden a programas de formación profesional integral </v>
          </cell>
          <cell r="O110" t="str">
            <v>Sumatoria de mujeres víctimas del desplazamiento forzado que acceden a formación profesional integral</v>
          </cell>
          <cell r="P110" t="str">
            <v>Flujo</v>
          </cell>
          <cell r="Q110">
            <v>230857.8</v>
          </cell>
          <cell r="R110">
            <v>2021</v>
          </cell>
          <cell r="S110">
            <v>230857.8</v>
          </cell>
          <cell r="T110">
            <v>238356</v>
          </cell>
          <cell r="U110">
            <v>243123.12</v>
          </cell>
          <cell r="V110">
            <v>247985.58239999998</v>
          </cell>
          <cell r="W110">
            <v>252945.29404800001</v>
          </cell>
          <cell r="X110">
            <v>258004.19992896001</v>
          </cell>
        </row>
        <row r="111">
          <cell r="N111" t="str">
            <v>Personas víctimas del desplazamiento forzado orientadas</v>
          </cell>
          <cell r="O111" t="str">
            <v>Sumatoria de personas víctimas del desplazamiento forzado orientadas</v>
          </cell>
          <cell r="P111" t="str">
            <v>Flujo</v>
          </cell>
          <cell r="Q111">
            <v>223888</v>
          </cell>
          <cell r="R111">
            <v>2021</v>
          </cell>
          <cell r="S111">
            <v>223888</v>
          </cell>
          <cell r="T111">
            <v>230605</v>
          </cell>
          <cell r="U111">
            <v>232911</v>
          </cell>
          <cell r="V111">
            <v>235240</v>
          </cell>
          <cell r="W111">
            <v>237592</v>
          </cell>
          <cell r="X111">
            <v>239968</v>
          </cell>
        </row>
        <row r="112">
          <cell r="N112" t="str">
            <v>Mujeres víctimas de desplazamiento forzado orientadas</v>
          </cell>
          <cell r="O112" t="str">
            <v>Sumatoria de mujeres  víctimas del desplazamiento forzado orientadas</v>
          </cell>
          <cell r="P112" t="str">
            <v>Flujo</v>
          </cell>
          <cell r="Q112">
            <v>134332.79999999999</v>
          </cell>
          <cell r="R112">
            <v>2021</v>
          </cell>
          <cell r="S112">
            <v>134332.79999999999</v>
          </cell>
          <cell r="T112">
            <v>138363</v>
          </cell>
          <cell r="U112">
            <v>139746.6</v>
          </cell>
          <cell r="V112">
            <v>141144</v>
          </cell>
          <cell r="W112">
            <v>142555.19999999998</v>
          </cell>
          <cell r="X112">
            <v>143980.79999999999</v>
          </cell>
        </row>
        <row r="113">
          <cell r="N113" t="str">
            <v>Número de víctimas con financiación para el acceso en educación superior.</v>
          </cell>
          <cell r="O113" t="str">
            <v>Sumatoria de víctimas con financiación para el acceso en educación superior.</v>
          </cell>
          <cell r="P113" t="str">
            <v>Acumulado</v>
          </cell>
          <cell r="Q113">
            <v>7100</v>
          </cell>
          <cell r="R113">
            <v>2020</v>
          </cell>
          <cell r="S113">
            <v>14250</v>
          </cell>
          <cell r="T113">
            <v>21450</v>
          </cell>
          <cell r="U113">
            <v>28700</v>
          </cell>
          <cell r="V113">
            <v>36000</v>
          </cell>
          <cell r="W113">
            <v>43350</v>
          </cell>
          <cell r="X113">
            <v>50750</v>
          </cell>
        </row>
        <row r="114">
          <cell r="N114" t="str">
            <v>Porcentaje de víctimas con financiación para permanencia y graduación en educación superior.</v>
          </cell>
          <cell r="O114" t="str">
            <v>(Número de víctimas con financiación para permanencia y graduación en educación superior / Número de víctimas que solicitan la renovación de la financiación para  permanencia y graduación en educación superior) x 100</v>
          </cell>
          <cell r="P114" t="str">
            <v>Flujo</v>
          </cell>
          <cell r="Q114">
            <v>1</v>
          </cell>
          <cell r="R114">
            <v>2020</v>
          </cell>
          <cell r="S114">
            <v>1</v>
          </cell>
          <cell r="T114">
            <v>1</v>
          </cell>
          <cell r="U114">
            <v>1</v>
          </cell>
          <cell r="V114">
            <v>1</v>
          </cell>
          <cell r="W114">
            <v>1</v>
          </cell>
          <cell r="X114">
            <v>1</v>
          </cell>
        </row>
        <row r="115">
          <cell r="N115" t="str">
            <v>Número de víctimas atendidas con el apoyo al emprendimiento con iniciativas de negocio.</v>
          </cell>
          <cell r="O115" t="str">
            <v>Número de víctimas atendidas con el apoyo al emprendimiento con iniciativas de negocio.</v>
          </cell>
          <cell r="P115" t="str">
            <v>Acumulado</v>
          </cell>
          <cell r="Q115">
            <v>8005</v>
          </cell>
          <cell r="R115">
            <v>2020</v>
          </cell>
          <cell r="S115">
            <v>0</v>
          </cell>
          <cell r="T115">
            <v>14505</v>
          </cell>
          <cell r="U115">
            <v>21103</v>
          </cell>
          <cell r="V115">
            <v>27800</v>
          </cell>
          <cell r="W115">
            <v>34597</v>
          </cell>
          <cell r="X115">
            <v>41496</v>
          </cell>
        </row>
        <row r="116">
          <cell r="N116" t="str">
            <v>Número de víctimas atendidas con el apoyo al emprendimiento con fortalecimiento de negocio.</v>
          </cell>
          <cell r="O116" t="str">
            <v>Número de víctimas atendidas con el apoyo al emprendimiento con fortalecimiento de negocio.</v>
          </cell>
          <cell r="P116" t="str">
            <v>Acumulado</v>
          </cell>
          <cell r="Q116">
            <v>4326</v>
          </cell>
          <cell r="R116">
            <v>2020</v>
          </cell>
          <cell r="S116">
            <v>0</v>
          </cell>
          <cell r="T116">
            <v>6703</v>
          </cell>
          <cell r="U116">
            <v>9128</v>
          </cell>
          <cell r="V116">
            <v>11602</v>
          </cell>
          <cell r="W116">
            <v>14125</v>
          </cell>
          <cell r="X116">
            <v>16698</v>
          </cell>
        </row>
        <row r="117">
          <cell r="N117" t="str">
            <v>Número de mujeres víctimas atendidas con el apoyo al emprendimiento con fortalecimiento de negocio.</v>
          </cell>
          <cell r="O117" t="str">
            <v>Número de mujeres víctimas atendidas con el apoyo al emprendimiento con fortalecimiento de negocio.</v>
          </cell>
          <cell r="P117" t="str">
            <v>Acumulado</v>
          </cell>
          <cell r="Q117">
            <v>2977.8144630972483</v>
          </cell>
          <cell r="R117">
            <v>2020</v>
          </cell>
          <cell r="S117">
            <v>0</v>
          </cell>
          <cell r="T117">
            <v>4594</v>
          </cell>
          <cell r="U117">
            <v>6242</v>
          </cell>
          <cell r="V117">
            <v>7923</v>
          </cell>
          <cell r="W117">
            <v>9638</v>
          </cell>
          <cell r="X117">
            <v>11387</v>
          </cell>
        </row>
        <row r="118">
          <cell r="N118" t="str">
            <v>Planes de negocio formulados por víctimas del desplazamiento forzado.</v>
          </cell>
          <cell r="O118" t="str">
            <v>Sumatoria de planes de negocio formulados por víctimas del desplazamiento forzado.</v>
          </cell>
          <cell r="P118" t="str">
            <v>Acumulado</v>
          </cell>
          <cell r="Q118">
            <v>2166</v>
          </cell>
          <cell r="R118">
            <v>2021</v>
          </cell>
          <cell r="S118">
            <v>2166</v>
          </cell>
          <cell r="T118">
            <v>2231</v>
          </cell>
          <cell r="U118">
            <v>4484</v>
          </cell>
          <cell r="V118">
            <v>6760</v>
          </cell>
          <cell r="W118">
            <v>9059</v>
          </cell>
          <cell r="X118">
            <v>11381</v>
          </cell>
        </row>
        <row r="119">
          <cell r="N119" t="str">
            <v>Planes de negocio formulados por mujeres víctimas del desplazamiento forzado.</v>
          </cell>
          <cell r="O119" t="str">
            <v>Sumatoria de planes de negocio formulados por mujeres víctimas del desplazamiento forzado.</v>
          </cell>
          <cell r="P119" t="str">
            <v>Acumulado</v>
          </cell>
          <cell r="Q119">
            <v>1299.5999999999999</v>
          </cell>
          <cell r="R119">
            <v>2021</v>
          </cell>
          <cell r="S119">
            <v>1299.5999999999999</v>
          </cell>
          <cell r="T119">
            <v>1338.6</v>
          </cell>
          <cell r="U119">
            <v>2690.4</v>
          </cell>
          <cell r="V119">
            <v>4056</v>
          </cell>
          <cell r="W119">
            <v>5435.4</v>
          </cell>
          <cell r="X119">
            <v>6828.5999999999995</v>
          </cell>
        </row>
        <row r="120">
          <cell r="N120" t="str">
            <v>Número de víctimas del conflicto armado beneficiadas de los programas de generación de ingresos y autoempleo. Por medio de la implementación y/o fortalecimiento de sus proyectos productivos.</v>
          </cell>
          <cell r="O120" t="str">
            <v>Sumatoria del número de víctimas del conflicto armado beneficiadas de los programas de generación de ingresos y autoempleo. Por medio de la implementación y/o fortalecimiento de sus proyectos productivos.</v>
          </cell>
          <cell r="P120" t="str">
            <v>Acumulado</v>
          </cell>
          <cell r="Q120">
            <v>11487</v>
          </cell>
          <cell r="R120">
            <v>2020</v>
          </cell>
          <cell r="S120">
            <v>12337</v>
          </cell>
          <cell r="T120">
            <v>13187</v>
          </cell>
          <cell r="U120">
            <v>14037</v>
          </cell>
          <cell r="V120">
            <v>14887</v>
          </cell>
          <cell r="W120">
            <v>15737</v>
          </cell>
          <cell r="X120">
            <v>16587</v>
          </cell>
        </row>
        <row r="121">
          <cell r="N121" t="str">
            <v>Número de organizaciones solidarias conformadas por población víctima, vinculadas a procesos de fomento, durante la vigencia.</v>
          </cell>
          <cell r="O121" t="str">
            <v>Sumatoria de organizaciones solidarias conformadas por población víctima, vinculadas a procesos de fomento, durante la vigencia.</v>
          </cell>
          <cell r="P121" t="str">
            <v>Acumulado</v>
          </cell>
          <cell r="Q121">
            <v>40</v>
          </cell>
          <cell r="R121">
            <v>2020</v>
          </cell>
          <cell r="S121">
            <v>81</v>
          </cell>
          <cell r="T121">
            <v>122</v>
          </cell>
          <cell r="U121">
            <v>163</v>
          </cell>
          <cell r="V121">
            <v>204</v>
          </cell>
          <cell r="W121">
            <v>245</v>
          </cell>
          <cell r="X121">
            <v>286</v>
          </cell>
        </row>
        <row r="122">
          <cell r="N122" t="str">
            <v>Número de emprendimientos inclusivos de población víctima de desplazamiento fortalecidos mediante asistencia técnica, capitalización o gestión comercial.</v>
          </cell>
          <cell r="O122" t="str">
            <v>Sumatoria del número de emprendimientos inclusivos de población víctima de desplazamiento que han recibido fortalecimiento mediante asistencia técnica, capitalización o gestión comercial.</v>
          </cell>
          <cell r="P122" t="str">
            <v>Acumulado</v>
          </cell>
          <cell r="Q122">
            <v>440</v>
          </cell>
          <cell r="R122">
            <v>2020</v>
          </cell>
          <cell r="S122">
            <v>2532</v>
          </cell>
          <cell r="T122">
            <v>3532</v>
          </cell>
          <cell r="U122">
            <v>4532</v>
          </cell>
          <cell r="V122">
            <v>5532</v>
          </cell>
          <cell r="W122">
            <v>6532</v>
          </cell>
          <cell r="X122">
            <v>7532</v>
          </cell>
        </row>
        <row r="123">
          <cell r="N123" t="str">
            <v>Número de mujeres víctimas vinculadas a instrumentos para el fortalecimiento de emprendimientos inclusivos o la comercialización de sus productos.</v>
          </cell>
          <cell r="O123" t="str">
            <v>Sumatoria del número de mujeres víctimas vinculadas a instrumentos para el fortalecimiento de emprendimientos inclusivos  o la comercialización de sus productos.</v>
          </cell>
          <cell r="P123" t="str">
            <v>Acumulado</v>
          </cell>
          <cell r="Q123">
            <v>2449</v>
          </cell>
          <cell r="R123">
            <v>2020</v>
          </cell>
          <cell r="S123">
            <v>6449</v>
          </cell>
          <cell r="T123">
            <v>8449</v>
          </cell>
          <cell r="U123">
            <v>10449</v>
          </cell>
          <cell r="V123">
            <v>12449</v>
          </cell>
          <cell r="W123">
            <v>14449</v>
          </cell>
          <cell r="X123">
            <v>16449</v>
          </cell>
        </row>
        <row r="124">
          <cell r="N124" t="str">
            <v>Número de mujeres víctimas atendidas con el apoyo al emprendimiento con iniciativas de negocio.</v>
          </cell>
          <cell r="O124" t="str">
            <v>Número de mujeres víctimas atendidas con el apoyo al emprendimiento con iniciativas de negocio.</v>
          </cell>
          <cell r="P124" t="str">
            <v>Acumulado</v>
          </cell>
          <cell r="Q124">
            <v>6464</v>
          </cell>
          <cell r="R124">
            <v>2020</v>
          </cell>
          <cell r="S124">
            <v>0</v>
          </cell>
          <cell r="T124">
            <v>12054</v>
          </cell>
          <cell r="U124">
            <v>17728</v>
          </cell>
          <cell r="V124">
            <v>23487</v>
          </cell>
          <cell r="W124">
            <v>29332</v>
          </cell>
          <cell r="X124">
            <v>35265</v>
          </cell>
        </row>
        <row r="125">
          <cell r="N125" t="str">
            <v>Porcentaje de productores rurales víctimas del conflicto atendidos con los servicios de fomento y fortalecimiento asociativo.</v>
          </cell>
          <cell r="O125" t="str">
            <v>(Número de productores rurales víctimas del conflicto atendidos mediante los servicios de fomento y fortalecimiento asociativo / Número total de productores rurales priorizados) x 100</v>
          </cell>
          <cell r="P125" t="str">
            <v>Flujo</v>
          </cell>
          <cell r="Q125">
            <v>0.33</v>
          </cell>
          <cell r="R125">
            <v>2020</v>
          </cell>
          <cell r="S125">
            <v>0.25</v>
          </cell>
          <cell r="T125">
            <v>0.25</v>
          </cell>
          <cell r="U125">
            <v>0.25</v>
          </cell>
          <cell r="V125">
            <v>0.25</v>
          </cell>
          <cell r="W125">
            <v>0.25</v>
          </cell>
          <cell r="X125">
            <v>0.25</v>
          </cell>
        </row>
        <row r="126">
          <cell r="N126" t="str">
            <v>Porcentaje de víctimas que han recibido la cofinanciación de PIDAR.</v>
          </cell>
          <cell r="O126" t="str">
            <v>(Número de productores rurales víctimas beneficiados con la cofinanciación de PIDAR en el periodo / Total de beneficiarios de cofinanciación de PIDAR en el periodo) x 100</v>
          </cell>
          <cell r="P126" t="str">
            <v>Flujo</v>
          </cell>
          <cell r="Q126">
            <v>0.32200000000000001</v>
          </cell>
          <cell r="R126">
            <v>2020</v>
          </cell>
          <cell r="S126">
            <v>0.3</v>
          </cell>
          <cell r="T126">
            <v>0.3</v>
          </cell>
          <cell r="U126">
            <v>0.3</v>
          </cell>
          <cell r="V126">
            <v>0.3</v>
          </cell>
          <cell r="W126">
            <v>0.3</v>
          </cell>
          <cell r="X126">
            <v>0.3</v>
          </cell>
        </row>
        <row r="127">
          <cell r="N127" t="str">
            <v>Porcentaje de víctimas con prestación del servicio público de adecuación de tierras en distritos de adecuación de tierras existentes.</v>
          </cell>
          <cell r="O127" t="str">
            <v>(Número de usuarios víctimas con prestación del servicio público de adecuación de tierras en distritos de adecuación de tierras / Total de usuarios con prestación del servicio público de adecuación de tierras en distritos de adecuación de tierras) x 100</v>
          </cell>
          <cell r="P127" t="str">
            <v>Flujo</v>
          </cell>
          <cell r="Q127">
            <v>0.1</v>
          </cell>
          <cell r="R127">
            <v>2019</v>
          </cell>
          <cell r="S127">
            <v>0.1</v>
          </cell>
          <cell r="T127">
            <v>0.1</v>
          </cell>
          <cell r="U127">
            <v>0.1</v>
          </cell>
          <cell r="V127">
            <v>0.1</v>
          </cell>
          <cell r="W127">
            <v>0.1</v>
          </cell>
          <cell r="X127">
            <v>0.1</v>
          </cell>
        </row>
        <row r="128">
          <cell r="N128" t="str">
            <v>Porcentaje de usuarios víctimas del conflicto atendidas con el Servicio Público de Extensión Agropecuaria.</v>
          </cell>
          <cell r="O128" t="str">
            <v>(Número usuarios víctimas con prestación del Servicio Público de Extensión Agropecuaria  / Total de usuarios con Prestación del Servicio Público de Extensión Agropecuaria) x 100</v>
          </cell>
          <cell r="P128" t="str">
            <v>Flujo</v>
          </cell>
          <cell r="Q128">
            <v>0.1</v>
          </cell>
          <cell r="R128">
            <v>2019</v>
          </cell>
          <cell r="S128">
            <v>0.1</v>
          </cell>
          <cell r="T128">
            <v>0.1</v>
          </cell>
          <cell r="U128">
            <v>0.1</v>
          </cell>
          <cell r="V128">
            <v>0.1</v>
          </cell>
          <cell r="W128">
            <v>0.1</v>
          </cell>
          <cell r="X128">
            <v>0.1</v>
          </cell>
        </row>
        <row r="129">
          <cell r="N129" t="str">
            <v>Número de colectivos de mujeres atendidos con fortalecimiento de sus habilidades y capacidades de gestión.</v>
          </cell>
          <cell r="O129" t="str">
            <v>Sumatoria del número de colectivos de mujeres atendidos con fortalecimiento de sus habilidades y capacidades de gestión.</v>
          </cell>
          <cell r="P129" t="str">
            <v>Acumulado</v>
          </cell>
          <cell r="Q129">
            <v>22</v>
          </cell>
          <cell r="R129">
            <v>2020</v>
          </cell>
          <cell r="S129">
            <v>32</v>
          </cell>
          <cell r="T129">
            <v>37</v>
          </cell>
          <cell r="U129">
            <v>42</v>
          </cell>
          <cell r="V129">
            <v>47</v>
          </cell>
          <cell r="W129">
            <v>52</v>
          </cell>
          <cell r="X129">
            <v>57</v>
          </cell>
        </row>
        <row r="130">
          <cell r="N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O130" t="str">
            <v xml:space="preserve">Número de comunidades desplazadas acompañadas por la Defensoría del Pueblo en los procesos de retorno, reubicación e integración local, en el marco de la sentencia T-025 de 2004, sus autos de seguimiento, así como de las disposiciones de los diferentes instrumentos jurídicos nacionales e internacionales. </v>
          </cell>
          <cell r="P130" t="str">
            <v>Flujo</v>
          </cell>
          <cell r="Q130">
            <v>130</v>
          </cell>
          <cell r="R130">
            <v>2020</v>
          </cell>
          <cell r="S130">
            <v>65</v>
          </cell>
          <cell r="T130">
            <v>130</v>
          </cell>
          <cell r="U130">
            <v>130</v>
          </cell>
          <cell r="V130">
            <v>130</v>
          </cell>
          <cell r="W130">
            <v>130</v>
          </cell>
          <cell r="X130">
            <v>130</v>
          </cell>
        </row>
        <row r="131">
          <cell r="N131" t="str">
            <v>Porcentaje de personas que solicitan y reciben acompañamiento en retornos y reubicaciones.</v>
          </cell>
          <cell r="O131" t="str">
            <v>(Número de personas acompañadas en retorno y reubicación en el último año / Número de personas que solicitaron acompañamiento para el retorno o la reubicación en el último año) x 100</v>
          </cell>
          <cell r="P131" t="str">
            <v>Flujo</v>
          </cell>
          <cell r="Q131">
            <v>0.97</v>
          </cell>
          <cell r="R131">
            <v>2020</v>
          </cell>
          <cell r="S131">
            <v>0.95</v>
          </cell>
          <cell r="T131">
            <v>0.95</v>
          </cell>
          <cell r="U131">
            <v>0.95</v>
          </cell>
          <cell r="V131">
            <v>0.95</v>
          </cell>
          <cell r="W131">
            <v>0.95</v>
          </cell>
          <cell r="X131">
            <v>0.95</v>
          </cell>
        </row>
        <row r="132">
          <cell r="N132" t="str">
            <v>Número de hogares que han recibido recursos para el transporte de bienes.</v>
          </cell>
          <cell r="O132" t="str">
            <v>Número de hogares que han recibido recursos para el transporte de bienes.</v>
          </cell>
          <cell r="P132" t="str">
            <v>Acumulado</v>
          </cell>
          <cell r="Q132">
            <v>15864</v>
          </cell>
          <cell r="R132">
            <v>2020</v>
          </cell>
          <cell r="S132">
            <v>17364</v>
          </cell>
          <cell r="T132">
            <v>18821</v>
          </cell>
          <cell r="U132">
            <v>20237</v>
          </cell>
          <cell r="V132">
            <v>21613</v>
          </cell>
          <cell r="W132">
            <v>22950</v>
          </cell>
          <cell r="X132">
            <v>24249</v>
          </cell>
        </row>
        <row r="133">
          <cell r="N133" t="str">
            <v>Número de hogares con esquemas especiales de acompañamiento al retorno o reubicación en zona rural recibido.</v>
          </cell>
          <cell r="O133" t="str">
            <v>Número de hogares con esquemas especiales de acompañamiento al retorno o reubicación en zona rural recibido.</v>
          </cell>
          <cell r="P133" t="str">
            <v>Acumulado</v>
          </cell>
          <cell r="Q133">
            <v>38202</v>
          </cell>
          <cell r="R133">
            <v>2020</v>
          </cell>
          <cell r="S133">
            <v>65728</v>
          </cell>
          <cell r="T133">
            <v>93414</v>
          </cell>
          <cell r="U133">
            <v>108414</v>
          </cell>
          <cell r="V133">
            <v>123714</v>
          </cell>
          <cell r="W133">
            <v>139320</v>
          </cell>
          <cell r="X133">
            <v>155238</v>
          </cell>
        </row>
        <row r="134">
          <cell r="N134" t="str">
            <v>Número de hogares con esquemas especiales de acompañamiento familiar recibido en el área urbana.</v>
          </cell>
          <cell r="O134" t="str">
            <v>Número de hogares con esquemas especiales de acompañamiento familiar recibido en el área urbana.</v>
          </cell>
          <cell r="P134" t="str">
            <v>Acumulado</v>
          </cell>
          <cell r="Q134">
            <v>12527</v>
          </cell>
          <cell r="R134">
            <v>2020</v>
          </cell>
          <cell r="S134">
            <v>14527</v>
          </cell>
          <cell r="T134">
            <v>16527</v>
          </cell>
          <cell r="U134">
            <v>18527</v>
          </cell>
          <cell r="V134">
            <v>20527</v>
          </cell>
          <cell r="W134">
            <v>22527</v>
          </cell>
          <cell r="X134">
            <v>24527</v>
          </cell>
        </row>
        <row r="135">
          <cell r="N135" t="str">
            <v>Número de esquemas especiales de acompañamiento comunitarios entregados en el marco de los planes de retorno y reubicación.</v>
          </cell>
          <cell r="O135" t="str">
            <v>Número de esquemas especiales de acompañamiento comunitarios entregados en el marco de los planes de retorno y reubicación.</v>
          </cell>
          <cell r="P135" t="str">
            <v>Acumulado</v>
          </cell>
          <cell r="Q135">
            <v>930</v>
          </cell>
          <cell r="R135">
            <v>2020</v>
          </cell>
          <cell r="S135">
            <v>1230</v>
          </cell>
          <cell r="T135">
            <v>1530</v>
          </cell>
          <cell r="U135">
            <v>1830</v>
          </cell>
          <cell r="V135">
            <v>2130</v>
          </cell>
          <cell r="W135">
            <v>2430</v>
          </cell>
          <cell r="X135">
            <v>2730</v>
          </cell>
        </row>
        <row r="136">
          <cell r="N136" t="str">
            <v>Número de comunidades que han recibido la estrategia de tejido social en el marco de los planes de retorno y reubicación.</v>
          </cell>
          <cell r="O136" t="str">
            <v>Número de comunidades que han recibido la estrategia de tejido social en el marco de los planes de retorno y reubicación.</v>
          </cell>
          <cell r="P136" t="str">
            <v>Acumulado</v>
          </cell>
          <cell r="Q136">
            <v>63</v>
          </cell>
          <cell r="R136">
            <v>2020</v>
          </cell>
          <cell r="S136">
            <v>121</v>
          </cell>
          <cell r="T136">
            <v>179</v>
          </cell>
          <cell r="U136">
            <v>237</v>
          </cell>
          <cell r="V136">
            <v>295</v>
          </cell>
          <cell r="W136">
            <v>353</v>
          </cell>
          <cell r="X136">
            <v>411</v>
          </cell>
        </row>
        <row r="137">
          <cell r="N137" t="str">
            <v xml:space="preserve">Número de hogares que han recibido el apoyo para la sostenibilidad del retorno y la reubicación. </v>
          </cell>
          <cell r="O137" t="str">
            <v xml:space="preserve">Número de hogares que han recibido el apoyo para la sostenibilidad del retorno y la reubicación. </v>
          </cell>
          <cell r="P137" t="str">
            <v>Acumulado</v>
          </cell>
          <cell r="Q137">
            <v>16882</v>
          </cell>
          <cell r="R137">
            <v>2020</v>
          </cell>
          <cell r="S137">
            <v>18382</v>
          </cell>
          <cell r="T137">
            <v>19839</v>
          </cell>
          <cell r="U137">
            <v>21255</v>
          </cell>
          <cell r="V137">
            <v>22631</v>
          </cell>
          <cell r="W137">
            <v>23968</v>
          </cell>
          <cell r="X137">
            <v>25267</v>
          </cell>
        </row>
        <row r="138">
          <cell r="N138" t="str">
            <v>Porcentaje de solicitudes de apreciación de seguridad atendidas por municipio en el marco de los planes de retorno y reubicación.</v>
          </cell>
          <cell r="O138" t="str">
            <v>(Número de solicitudes de apreciaciones de seguridad por municipio atendidas / Número de solicitudes de apreciaciones de seguridad por municipio en el marco de los planes de retorno y reubicación) x 100</v>
          </cell>
          <cell r="P138" t="str">
            <v>Flujo</v>
          </cell>
          <cell r="Q138">
            <v>1</v>
          </cell>
          <cell r="R138">
            <v>2020</v>
          </cell>
          <cell r="S138">
            <v>1</v>
          </cell>
          <cell r="T138">
            <v>1</v>
          </cell>
          <cell r="U138">
            <v>1</v>
          </cell>
          <cell r="V138">
            <v>1</v>
          </cell>
          <cell r="W138">
            <v>1</v>
          </cell>
          <cell r="X138">
            <v>1</v>
          </cell>
        </row>
        <row r="139">
          <cell r="N139" t="str">
            <v>Porcentaje de avance en la implementación del sistema de seguimiento al acompañamiento a los procesos de retorno y reubicación individual y comunitario.</v>
          </cell>
          <cell r="O139" t="str">
            <v>Sumatoria del porcentaje de avance en la implementación del sistema de seguimiento al acompañamiento a los procesos de retorno y reubicación individual y comunitario
Hito 1. Realizar el diseño y el desarrollo informático del sistema de información=40%.
Hito 2. Realizar la integración de la información relacionada con las diferentes rutas de acompañamiento=35%.
Hito 3. Pruebas finales y entrada en operación definitiva del sistema de información=25%.</v>
          </cell>
          <cell r="P139" t="str">
            <v>Acumulado</v>
          </cell>
          <cell r="Q139">
            <v>0</v>
          </cell>
          <cell r="R139">
            <v>2020</v>
          </cell>
          <cell r="S139">
            <v>0.4</v>
          </cell>
          <cell r="T139">
            <v>0.75</v>
          </cell>
          <cell r="U139">
            <v>1</v>
          </cell>
          <cell r="V139">
            <v>0</v>
          </cell>
          <cell r="W139">
            <v>0</v>
          </cell>
          <cell r="X139">
            <v>0</v>
          </cell>
        </row>
        <row r="140">
          <cell r="N140" t="str">
            <v>Porcentaje de avance en la creación e implementación del indicador de sostenibilidad para el retorno y la reubicación.</v>
          </cell>
          <cell r="O140" t="str">
            <v>Sumatoria del porcentaje de avance en la creación e implementación del indicador de sostenibilidad del retorno y la reubicación
Hito 1. Definición del indicador de sostenibilidad del retorno y la reubicación=25%.
Hito 2. Desarrollo de una versión preliminar del documento metodológico=25%.
Hito 3. Socialización del documento metodológico del indicador de sostenibilidad del retorno y la reubicación=25%.
Hito 4. Implementación del indicador=25%.</v>
          </cell>
          <cell r="P140" t="str">
            <v>Acumulado</v>
          </cell>
          <cell r="Q140">
            <v>0</v>
          </cell>
          <cell r="R140">
            <v>2020</v>
          </cell>
          <cell r="S140">
            <v>0.25</v>
          </cell>
          <cell r="T140">
            <v>0.5</v>
          </cell>
          <cell r="U140">
            <v>0.75</v>
          </cell>
          <cell r="V140">
            <v>1</v>
          </cell>
          <cell r="W140">
            <v>0</v>
          </cell>
          <cell r="X140">
            <v>0</v>
          </cell>
        </row>
        <row r="141">
          <cell r="N141" t="str">
            <v>Número de iniciativas PDET vinculadas a medidas de los Planes de Retorno y Reubicación que cuentan con ruta de activación e implementación.</v>
          </cell>
          <cell r="O141" t="str">
            <v>Número de iniciativas PDET vinculadas a medidas de los Planes de Retorno y Reubicación que cuentan con ruta de activación e implementación.</v>
          </cell>
          <cell r="P141" t="str">
            <v>Acumulado</v>
          </cell>
          <cell r="Q141">
            <v>57</v>
          </cell>
          <cell r="R141">
            <v>2020</v>
          </cell>
          <cell r="S141">
            <v>82</v>
          </cell>
          <cell r="T141">
            <v>92</v>
          </cell>
          <cell r="U141">
            <v>126</v>
          </cell>
          <cell r="V141">
            <v>147</v>
          </cell>
          <cell r="W141">
            <v>172</v>
          </cell>
          <cell r="X141">
            <v>182</v>
          </cell>
        </row>
        <row r="142">
          <cell r="N142" t="str">
            <v>Numero de comunidades étnicas victimas del conflicto acompañadas en escenarios judiciales y extrajudiciales.</v>
          </cell>
          <cell r="O142" t="str">
            <v>Numero de comunidades étnicas victimas del conflicto acompañadas en escenarios judiciales y extrajudiciales.</v>
          </cell>
          <cell r="P142" t="str">
            <v>Flujo</v>
          </cell>
          <cell r="Q142">
            <v>22</v>
          </cell>
          <cell r="R142">
            <v>2020</v>
          </cell>
          <cell r="S142">
            <v>30</v>
          </cell>
          <cell r="T142">
            <v>30</v>
          </cell>
          <cell r="U142">
            <v>30</v>
          </cell>
          <cell r="V142">
            <v>30</v>
          </cell>
          <cell r="W142">
            <v>30</v>
          </cell>
          <cell r="X142">
            <v>30</v>
          </cell>
        </row>
        <row r="143">
          <cell r="N143" t="str">
            <v>Numero de hogares étnicos que reciben Atención Humanitaria Inmediata en especie en apoyo subsidiario a las entidades territoriales.</v>
          </cell>
          <cell r="O143" t="str">
            <v>Sumatoria de hogares étnicos que reciben Atención Humanitaria Inmediata en apoyo subsidiario a las entidades territoriales por el mecanismo de especie.</v>
          </cell>
          <cell r="P143" t="str">
            <v>Acumulado</v>
          </cell>
          <cell r="Q143">
            <v>44784</v>
          </cell>
          <cell r="R143">
            <v>2020</v>
          </cell>
          <cell r="S143">
            <v>46784</v>
          </cell>
          <cell r="T143">
            <v>50783</v>
          </cell>
          <cell r="U143">
            <v>54902</v>
          </cell>
          <cell r="V143">
            <v>59145</v>
          </cell>
          <cell r="W143">
            <v>63515</v>
          </cell>
          <cell r="X143">
            <v>68016</v>
          </cell>
        </row>
        <row r="144">
          <cell r="N144" t="str">
            <v>Porcentaje de hogares desplazados pertenecientes a comunidades étnicas con carencias en subsistencia mínima, que recibieron atención humanitaria en el último año.</v>
          </cell>
          <cell r="O144" t="str">
            <v>(Número de hogares víctimas de desplazamiento forzado pertenecientes a comunidades étnicas que recibieron Atención Humanitaria en el último año / Número de hogares víctimas de desplazamiento forzado pertenecientes a comunidades étnicas viables para entrega de Atención Humanitaria en el último año) x 100</v>
          </cell>
          <cell r="P144" t="str">
            <v>Flujo</v>
          </cell>
          <cell r="Q144">
            <v>1</v>
          </cell>
          <cell r="R144">
            <v>2020</v>
          </cell>
          <cell r="S144">
            <v>0.9</v>
          </cell>
          <cell r="T144">
            <v>0.9</v>
          </cell>
          <cell r="U144">
            <v>0.9</v>
          </cell>
          <cell r="V144">
            <v>0.9</v>
          </cell>
          <cell r="W144">
            <v>0.9</v>
          </cell>
          <cell r="X144">
            <v>0.9</v>
          </cell>
        </row>
        <row r="145">
          <cell r="N145" t="str">
            <v>Número de proyectos productivos para comunidades étnicas víctimas en situación de pobreza extrema o vulnerable implementados.</v>
          </cell>
          <cell r="O145" t="str">
            <v>Sumatoria de proyectos productivos para comunidades étnicas víctimas en situación de pobreza extrema o vulnerable implementados.</v>
          </cell>
          <cell r="P145" t="str">
            <v>Acumulado</v>
          </cell>
          <cell r="Q145">
            <v>13891</v>
          </cell>
          <cell r="R145">
            <v>2020</v>
          </cell>
          <cell r="S145">
            <v>13969</v>
          </cell>
          <cell r="T145">
            <v>22811</v>
          </cell>
          <cell r="U145">
            <v>28200</v>
          </cell>
          <cell r="V145">
            <v>43200</v>
          </cell>
          <cell r="W145">
            <v>43700</v>
          </cell>
          <cell r="X145">
            <v>53700</v>
          </cell>
        </row>
        <row r="146">
          <cell r="N146" t="str">
            <v>Número de unidades productivas para el autoconsumo en comunidades étnicas víctimas en situación de pobreza extrema o vulnerable implementadas.</v>
          </cell>
          <cell r="O146" t="str">
            <v>Sumatoria de unidades productivas para el autoconsumo en comunidades étnicas víctimas en situación de pobreza extrema o vulnerable implementadas.</v>
          </cell>
          <cell r="P146" t="str">
            <v>Acumulado</v>
          </cell>
          <cell r="Q146">
            <v>18152</v>
          </cell>
          <cell r="R146">
            <v>2020</v>
          </cell>
          <cell r="S146">
            <v>40436</v>
          </cell>
          <cell r="T146">
            <v>63247</v>
          </cell>
          <cell r="U146">
            <v>100268</v>
          </cell>
          <cell r="V146">
            <v>143468</v>
          </cell>
          <cell r="W146">
            <v>196527</v>
          </cell>
          <cell r="X146">
            <v>250227</v>
          </cell>
        </row>
        <row r="147">
          <cell r="N147" t="str">
            <v>Número de iniciativas productivas de población víctima del desplazamiento perteneciente a Grupos étnicos que reciben asistencia técnica, capitalización o gestión comercial.</v>
          </cell>
          <cell r="O147" t="str">
            <v>Número de iniciativas productivas de población víctima del desplazamiento perteneciente a Grupos étnicos que reciben asistencia técnica, capitalización o gestión comercial.</v>
          </cell>
          <cell r="P147" t="str">
            <v>Flujo</v>
          </cell>
          <cell r="Q147">
            <v>42</v>
          </cell>
          <cell r="R147">
            <v>2020</v>
          </cell>
          <cell r="S147">
            <v>42</v>
          </cell>
          <cell r="T147">
            <v>42</v>
          </cell>
          <cell r="U147">
            <v>42</v>
          </cell>
          <cell r="V147">
            <v>42</v>
          </cell>
          <cell r="W147">
            <v>42</v>
          </cell>
          <cell r="X147">
            <v>42</v>
          </cell>
        </row>
        <row r="148">
          <cell r="N148" t="str">
            <v>Número de comunidades étnicas que recibieron un esquema especial de acompañamiento comunitario al retorno o reubicación.</v>
          </cell>
          <cell r="O148" t="str">
            <v>Número de comunidades étnicas que recibieron un esquema especial de acompañamiento comunitario al retorno o reubicación.</v>
          </cell>
          <cell r="P148" t="str">
            <v>Acumulado</v>
          </cell>
          <cell r="Q148">
            <v>92</v>
          </cell>
          <cell r="R148">
            <v>2020</v>
          </cell>
          <cell r="S148">
            <v>192</v>
          </cell>
          <cell r="T148">
            <v>292</v>
          </cell>
          <cell r="U148">
            <v>392</v>
          </cell>
          <cell r="V148">
            <v>492</v>
          </cell>
          <cell r="W148">
            <v>592</v>
          </cell>
          <cell r="X148">
            <v>692</v>
          </cell>
        </row>
        <row r="149">
          <cell r="N149" t="str">
            <v>Número de sujetos colectivos que han recibido atención especializada en materia de Derechos Humanos, el Derecho Internacional Humanitario y en escenarios de paz.</v>
          </cell>
          <cell r="O149" t="str">
            <v>Número de sujetos colectivos que han recibido atención especializada en materia de Derechos Humanos, el Derecho Internacional Humanitario y en escenarios de paz.</v>
          </cell>
          <cell r="P149" t="str">
            <v>Flujo</v>
          </cell>
          <cell r="Q149">
            <v>56</v>
          </cell>
          <cell r="R149">
            <v>2020</v>
          </cell>
          <cell r="S149">
            <v>70</v>
          </cell>
          <cell r="T149">
            <v>72</v>
          </cell>
          <cell r="U149">
            <v>72</v>
          </cell>
          <cell r="V149">
            <v>72</v>
          </cell>
          <cell r="W149">
            <v>72</v>
          </cell>
          <cell r="X149">
            <v>72</v>
          </cell>
        </row>
        <row r="150">
          <cell r="N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O150" t="str">
            <v xml:space="preserve">Número de víctimas étnicas desplazadas  o en riesgo de serlo asistidas de manera especializada acorde con las disposiciones de la Sentencia T-025 de 2004, sus autos de seguimiento, así como los instrumentos jurídicos nacionales e internacionales en esta materia. </v>
          </cell>
          <cell r="P150" t="str">
            <v>Flujo</v>
          </cell>
          <cell r="Q150">
            <v>38000</v>
          </cell>
          <cell r="R150">
            <v>2019</v>
          </cell>
          <cell r="S150">
            <v>0</v>
          </cell>
          <cell r="T150">
            <v>19000</v>
          </cell>
          <cell r="U150">
            <v>38000</v>
          </cell>
          <cell r="V150">
            <v>38000</v>
          </cell>
          <cell r="W150">
            <v>38000</v>
          </cell>
          <cell r="X150">
            <v>38000</v>
          </cell>
        </row>
        <row r="151">
          <cell r="N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O151" t="str">
            <v xml:space="preserve">Número de víctimas étnicas desplazadas o en riesgo de serlo capacitadas en sus derechos acorde con las disposiciones de la sentencia T-025 de 2004, sus autos de seguimiento,  así como de los instrumentos jurídicos nacionales e internacionales. </v>
          </cell>
          <cell r="P151" t="str">
            <v>Flujo</v>
          </cell>
          <cell r="Q151">
            <v>10000</v>
          </cell>
          <cell r="R151">
            <v>2019</v>
          </cell>
          <cell r="S151">
            <v>5000</v>
          </cell>
          <cell r="T151">
            <v>10000</v>
          </cell>
          <cell r="U151">
            <v>10000</v>
          </cell>
          <cell r="V151">
            <v>10000</v>
          </cell>
          <cell r="W151">
            <v>10000</v>
          </cell>
          <cell r="X151">
            <v>10000</v>
          </cell>
        </row>
        <row r="152">
          <cell r="N152" t="str">
            <v>Porcentaje de solicitudes de constitución de resguardos en el marco de los procesos de retorno y reubicación de comunidades étnicas victima de desplazamiento forzado con acto administrativo, focalizados por la Unidad para las victimas a la ANT.</v>
          </cell>
          <cell r="O152" t="str">
            <v>(Número de solicitudes de constitución de resguardos indígenas víctimas de desplazamiento forzado, con acto administrativo registrado en el marco de los procesos de retorno y reubicación  / Número de solicitudes de constitución de resguardos indígenas en el marco de los procesos de retorno y reubicación de comunidades étnicas victimas de desplazamiento forzado focalizadas por la Unidad para las Víctimas) x 100</v>
          </cell>
          <cell r="P152" t="str">
            <v>Acumulado</v>
          </cell>
          <cell r="Q152">
            <v>0.125</v>
          </cell>
          <cell r="R152">
            <v>2019</v>
          </cell>
          <cell r="S152">
            <v>0.1875</v>
          </cell>
          <cell r="T152">
            <v>0.25</v>
          </cell>
          <cell r="U152">
            <v>0.3125</v>
          </cell>
          <cell r="V152">
            <v>0.375</v>
          </cell>
          <cell r="W152">
            <v>0.4375</v>
          </cell>
          <cell r="X152">
            <v>0.53125</v>
          </cell>
        </row>
        <row r="153">
          <cell r="N153" t="str">
            <v>Porcentaje  de predios y/o mejoras para comunidades indígenas víctimas de desplazamiento forzado adquiridos.</v>
          </cell>
          <cell r="O153" t="str">
            <v>(Numero de predios y/o mejoras adquiridos para resguardos indígenas víctimas de desplazamiento forzado / Número de solicitudes de compra de  predios y/o mejoras para comunidades indígenas víctimas de desplazamiento forzado del plan de compras) x 100</v>
          </cell>
          <cell r="P153" t="str">
            <v>Acumulado</v>
          </cell>
          <cell r="Q153">
            <v>1.5384615384615385E-2</v>
          </cell>
          <cell r="R153">
            <v>2020</v>
          </cell>
          <cell r="S153">
            <v>0.15384615384615385</v>
          </cell>
          <cell r="T153">
            <v>0.23076923076923078</v>
          </cell>
          <cell r="U153">
            <v>0.30769230769230771</v>
          </cell>
          <cell r="V153">
            <v>0.38461538461538464</v>
          </cell>
          <cell r="W153">
            <v>0.46153846153846156</v>
          </cell>
          <cell r="X153">
            <v>0.53846153846153844</v>
          </cell>
        </row>
        <row r="154">
          <cell r="N154" t="str">
            <v>Porcentaje de titulación de tierras de comunidades negras victimas de desplazamiento forzado con acto administrativo registrado  en el marco de los procesos de retorno y reubicación focalizados por la Unidad para las victimas a la ANT</v>
          </cell>
          <cell r="O154" t="str">
            <v>(Número de solicitudes de titulación de tierras de comunidades negras víctimas de desplazamiento forzado, con acto administrativo registrado en el marco de los procesos de retorno y reubicación / Número de solicitudes de titulación de tierras de comunidades negras víctimas de desplazamiento forzado en el marco de los procesos de retorno y reubicación de comunidades étnicas victima de desplazamiento forzado focalizadas por la Unidad para las Víctimas) x 100</v>
          </cell>
          <cell r="P154" t="str">
            <v xml:space="preserve">Acumulado </v>
          </cell>
          <cell r="Q154">
            <v>0</v>
          </cell>
          <cell r="R154">
            <v>2020</v>
          </cell>
          <cell r="S154">
            <v>0</v>
          </cell>
          <cell r="T154">
            <v>1</v>
          </cell>
          <cell r="U154">
            <v>0</v>
          </cell>
          <cell r="V154">
            <v>0</v>
          </cell>
          <cell r="W154">
            <v>0</v>
          </cell>
          <cell r="X154">
            <v>0</v>
          </cell>
        </row>
        <row r="155">
          <cell r="N155" t="str">
            <v>Porcentaje  de predios y/o mejoras para comunidades negras víctimas de desplazamiento forzado adquiridos.</v>
          </cell>
          <cell r="O155" t="str">
            <v>(Número de predios y/o mejoras adquiridos para comunidades negras víctimas de desplazamiento forzado adquiridos / Número de solicitudes de compra de  predios y/o mejoras para comunidades negras víctimas de desplazamiento forzado del plan de compras) x 100</v>
          </cell>
          <cell r="P155" t="str">
            <v>Acumulado</v>
          </cell>
          <cell r="Q155">
            <v>0</v>
          </cell>
          <cell r="R155">
            <v>2020</v>
          </cell>
          <cell r="S155">
            <v>0.15384615384615385</v>
          </cell>
          <cell r="T155">
            <v>0.23076923076923078</v>
          </cell>
          <cell r="U155">
            <v>0.30769230769230771</v>
          </cell>
          <cell r="V155">
            <v>0.38461538461538464</v>
          </cell>
          <cell r="W155">
            <v>0.46153846153846156</v>
          </cell>
          <cell r="X155">
            <v>0.53846153846153844</v>
          </cell>
        </row>
        <row r="156">
          <cell r="N156" t="str">
            <v>Porcentaje de territorios indígenas víctimas de desplazamiento forzado que han sido ocupados o poseídos ancestralmente y se encuentran caracterizados.</v>
          </cell>
          <cell r="O156" t="str">
            <v>(Número de territorios indígenas víctimas de desplazamiento forzado que han sido ocupados o poseídos ancestralmente y se encuentran caracterizados / Número de territorios  indígenas víctimas de desplazamiento forzado que han sido ocupados o poseídos ancestralmente que han solicitado plan de atención) x 100</v>
          </cell>
          <cell r="P156" t="str">
            <v>Acumulado</v>
          </cell>
          <cell r="Q156">
            <v>0</v>
          </cell>
          <cell r="R156">
            <v>2020</v>
          </cell>
          <cell r="S156">
            <v>0.15384615384615385</v>
          </cell>
          <cell r="T156">
            <v>0.23076923076923078</v>
          </cell>
          <cell r="U156">
            <v>0.30769230769230771</v>
          </cell>
          <cell r="V156">
            <v>0.38461538461538464</v>
          </cell>
          <cell r="W156">
            <v>0.46153846153846156</v>
          </cell>
          <cell r="X156">
            <v>0.53846153846153844</v>
          </cell>
        </row>
        <row r="157">
          <cell r="N157" t="str">
            <v xml:space="preserve">Porcentaje de actas de mediación de resolución de conflictos territoriales de comunidades indígenas víctimas de desplazamiento forzado. </v>
          </cell>
          <cell r="O157" t="str">
            <v xml:space="preserve">(Número de actas de mediación de resolución de conflictos territoriales de comunidades indígenas víctimas de desplazamiento forzado resueltas / Número de mesas atendidas a comunidades indígenas víctimas de desplazamiento forzado) x 100 </v>
          </cell>
          <cell r="P157" t="str">
            <v>Acumulado</v>
          </cell>
          <cell r="Q157">
            <v>7.6923076923076927E-2</v>
          </cell>
          <cell r="R157">
            <v>2020</v>
          </cell>
          <cell r="S157">
            <v>0.15384615384615385</v>
          </cell>
          <cell r="T157">
            <v>0.23076923076923078</v>
          </cell>
          <cell r="U157">
            <v>0.30769230769230771</v>
          </cell>
          <cell r="V157">
            <v>0.38461538461538464</v>
          </cell>
          <cell r="W157">
            <v>0.46153846153846156</v>
          </cell>
          <cell r="X157">
            <v>0.53846153846153844</v>
          </cell>
        </row>
        <row r="158">
          <cell r="N158" t="str">
            <v>Porcentaje de actas de mediación de resolución de conflictos territoriales de comunidades negras víctimas de desplazamiento forzado.</v>
          </cell>
          <cell r="O158" t="str">
            <v>(Número de actas de mediación de resolución de conflictos territoriales de comunidades negras víctimas de desplazamiento forzado resueltas / Número de mesas atendidas a comunidades negras víctimas de desplazamiento forzado) x 100</v>
          </cell>
          <cell r="P158" t="str">
            <v>Acumulado</v>
          </cell>
          <cell r="Q158">
            <v>7.6923076923076927E-2</v>
          </cell>
          <cell r="R158">
            <v>2020</v>
          </cell>
          <cell r="S158">
            <v>0.15384615384615385</v>
          </cell>
          <cell r="T158">
            <v>0.23076923076923078</v>
          </cell>
          <cell r="U158">
            <v>0.30769230769230771</v>
          </cell>
          <cell r="V158">
            <v>0.38461538461538464</v>
          </cell>
          <cell r="W158">
            <v>0.46153846153846156</v>
          </cell>
          <cell r="X158">
            <v>0.53846153846153844</v>
          </cell>
        </row>
        <row r="159">
          <cell r="N159" t="str">
            <v>Porcentaje de iniciativas comunitarias de comunidades Indígenas víctimas de desplazamiento forzado cofinanciadas.</v>
          </cell>
          <cell r="O159" t="str">
            <v>(Número de iniciativas comunitarias de comunidades Indígenas víctimas de desplazamiento forzado cofinanciadas / Número de solicitudes de comunidades Indígenas víctimas de desplazamiento forzado) x 100</v>
          </cell>
          <cell r="P159" t="str">
            <v>Acumulado</v>
          </cell>
          <cell r="Q159">
            <v>0</v>
          </cell>
          <cell r="R159">
            <v>2020</v>
          </cell>
          <cell r="S159">
            <v>0.18947368421052632</v>
          </cell>
          <cell r="T159">
            <v>0.26315789473684209</v>
          </cell>
          <cell r="U159">
            <v>0.33684210526315789</v>
          </cell>
          <cell r="V159">
            <v>0.41052631578947368</v>
          </cell>
          <cell r="W159">
            <v>0.48421052631578948</v>
          </cell>
          <cell r="X159">
            <v>0.55789473684210522</v>
          </cell>
        </row>
        <row r="160">
          <cell r="N160" t="str">
            <v>Porcentaje de iniciativas comunitarias de comunidades negras víctimas de desplazamiento forzado cofinanciadas.</v>
          </cell>
          <cell r="O160" t="str">
            <v xml:space="preserve">(Número de iniciativas comunitarias de comunidades negras víctimas de desplazamiento forzado cofinanciadas / Número de solicitudes de comunidades negras víctimas de desplazamiento forzado) x 100 </v>
          </cell>
          <cell r="P160" t="str">
            <v>Acumulado</v>
          </cell>
          <cell r="Q160">
            <v>0</v>
          </cell>
          <cell r="R160">
            <v>2020</v>
          </cell>
          <cell r="S160">
            <v>0.16304347826086957</v>
          </cell>
          <cell r="T160">
            <v>0.2391304347826087</v>
          </cell>
          <cell r="U160">
            <v>0.31521739130434784</v>
          </cell>
          <cell r="V160">
            <v>0.39130434782608697</v>
          </cell>
          <cell r="W160">
            <v>0.46739130434782611</v>
          </cell>
          <cell r="X160">
            <v>0.54347826086956519</v>
          </cell>
        </row>
        <row r="161">
          <cell r="N161" t="str">
            <v xml:space="preserve">Número de víctimas indemnizadas por el hecho de desplazamiento forzado. </v>
          </cell>
          <cell r="O161" t="str">
            <v xml:space="preserve">Sumatoria del número de víctimas indemnizadas por el hecho de desplazamiento forzado. </v>
          </cell>
          <cell r="P161" t="str">
            <v>Acumulado</v>
          </cell>
          <cell r="Q161">
            <v>577724</v>
          </cell>
          <cell r="R161">
            <v>2020</v>
          </cell>
          <cell r="S161">
            <v>634379.36</v>
          </cell>
          <cell r="T161">
            <v>741941.3590846447</v>
          </cell>
          <cell r="U161">
            <v>846459.15064802615</v>
          </cell>
          <cell r="V161">
            <v>948018.8915067832</v>
          </cell>
          <cell r="W161">
            <v>1046704.3000770856</v>
          </cell>
          <cell r="X161">
            <v>1142596.7253859641</v>
          </cell>
        </row>
        <row r="162">
          <cell r="N162" t="str">
            <v>Número de víctimas indemnizadas por hechos diferentes al desplazamiento forzado.</v>
          </cell>
          <cell r="O162" t="str">
            <v>Sumatoria del número de víctimas indemnizadas por hechos victimizantes diferentes al desplazamiento forzado.</v>
          </cell>
          <cell r="P162" t="str">
            <v>Acumulado</v>
          </cell>
          <cell r="Q162">
            <v>530229</v>
          </cell>
          <cell r="R162">
            <v>2020</v>
          </cell>
          <cell r="S162">
            <v>536327.01</v>
          </cell>
          <cell r="T162">
            <v>539642.29199598182</v>
          </cell>
          <cell r="U162">
            <v>542863.74525622837</v>
          </cell>
          <cell r="V162">
            <v>545994.0253109961</v>
          </cell>
          <cell r="W162">
            <v>549035.7125340252</v>
          </cell>
          <cell r="X162">
            <v>551991.3142696101</v>
          </cell>
        </row>
        <row r="163">
          <cell r="N163" t="str">
            <v xml:space="preserve">Número de personas víctimas del conflicto armado interno con indemnización otorgada. </v>
          </cell>
          <cell r="O163" t="str">
            <v>Sumatoria de número de personas víctimas del conflicto armado interno, con indemnización otorgada a través de Resoluciones de indemnización, sentencias de justicia y paz y otras sentencias.</v>
          </cell>
          <cell r="P163" t="str">
            <v>Acumulado</v>
          </cell>
          <cell r="Q163">
            <v>1107953</v>
          </cell>
          <cell r="R163">
            <v>2020</v>
          </cell>
          <cell r="S163">
            <v>1170706.3700000001</v>
          </cell>
          <cell r="T163">
            <v>1281583.6510806265</v>
          </cell>
          <cell r="U163">
            <v>1389322.8959042546</v>
          </cell>
          <cell r="V163">
            <v>1494012.9168177792</v>
          </cell>
          <cell r="W163">
            <v>1595740.0126111107</v>
          </cell>
          <cell r="X163">
            <v>1694588.0396555741</v>
          </cell>
        </row>
        <row r="164">
          <cell r="N164" t="str">
            <v>Número de jóvenes víctimas del conflicto armado entre los 16 a 21 años certificados en  habilidades blandas, transversales y orientación vocacional.</v>
          </cell>
          <cell r="O164" t="str">
            <v>Sumatoria de jóvenes víctimas del conflicto armado entre los 16 a 21 años certificados en habilidades blandas, transversales y orientación vocacional.</v>
          </cell>
          <cell r="P164" t="str">
            <v>Acumulado</v>
          </cell>
          <cell r="Q164">
            <v>2865</v>
          </cell>
          <cell r="R164">
            <v>2020</v>
          </cell>
          <cell r="S164">
            <v>3465</v>
          </cell>
          <cell r="T164">
            <v>4065</v>
          </cell>
          <cell r="U164">
            <v>4665</v>
          </cell>
          <cell r="V164">
            <v>5265</v>
          </cell>
          <cell r="W164">
            <v>5865</v>
          </cell>
          <cell r="X164">
            <v>6465</v>
          </cell>
        </row>
        <row r="165">
          <cell r="N165" t="str">
            <v xml:space="preserve">Porcentaje de acciones de recepción, inspección, mantenimiento, conservación y comunicaciones, necesarias para la correcta disposición, mantenimiento y conservación de los bienes administrados por el Fondo para la reparación de las victimas. </v>
          </cell>
          <cell r="O165" t="str">
            <v>(Total bienes administrados durante el año en los cuales se desarrollaron acciones recepción, inspección, mantenimiento, conservación y comunicaciones, para la correcta disposición  mantenimiento y conservación / Total de bienes administrados por el FRV) x 100</v>
          </cell>
          <cell r="P165" t="str">
            <v>Flujo</v>
          </cell>
          <cell r="Q165">
            <v>1</v>
          </cell>
          <cell r="R165">
            <v>2020</v>
          </cell>
          <cell r="S165">
            <v>1</v>
          </cell>
          <cell r="T165">
            <v>1</v>
          </cell>
          <cell r="U165">
            <v>1</v>
          </cell>
          <cell r="V165">
            <v>1</v>
          </cell>
          <cell r="W165">
            <v>1</v>
          </cell>
          <cell r="X165">
            <v>1</v>
          </cell>
        </row>
        <row r="166">
          <cell r="N166" t="str">
            <v>Número de víctimas acompañadas en la inversión adecuada de los recursos de la indemnización administrativa.</v>
          </cell>
          <cell r="O166" t="str">
            <v>Número de víctimas acompañadas en la inversión adecuada de los recursos de la indemnización administrativa.</v>
          </cell>
          <cell r="P166" t="str">
            <v>Flujo</v>
          </cell>
          <cell r="Q166">
            <v>34472</v>
          </cell>
          <cell r="R166">
            <v>2020</v>
          </cell>
          <cell r="S166">
            <v>17084</v>
          </cell>
          <cell r="T166">
            <v>34683</v>
          </cell>
          <cell r="U166">
            <v>33701</v>
          </cell>
          <cell r="V166">
            <v>32747</v>
          </cell>
          <cell r="W166">
            <v>31820</v>
          </cell>
          <cell r="X166">
            <v>30920</v>
          </cell>
        </row>
        <row r="167">
          <cell r="N167" t="str">
            <v xml:space="preserve">Porcentaje de avance en el diseño con el mecanismo de eficiencia de gasto público propuesto. </v>
          </cell>
          <cell r="O167" t="str">
            <v>Sumatoria del porcentaje de avance en el diseño con el mecanismo de eficiencia de gasto público propuesto
Hito 1. Realizar mesas de trabajo al interior de la Unidad para definir el alcance de las propuestas y el mecanismo para lograr mayor eficiencia del gasto público=25%.
Hito 2. Acordar mesas de trabajo con entidades competentes en la implementación de la Ley de Víctimas para presentar las propuestas y acordar posibles estrategias=25%.
Hito 3. Desarrollar la versión preliminar del documento que contenga las propuestas=25%.
Hito 4. Socialización, revisión y aprobación del documento final=25%.</v>
          </cell>
          <cell r="P167" t="str">
            <v>Acumulado</v>
          </cell>
          <cell r="Q167">
            <v>0</v>
          </cell>
          <cell r="R167">
            <v>2020</v>
          </cell>
          <cell r="S167">
            <v>0.35</v>
          </cell>
          <cell r="T167">
            <v>0.6</v>
          </cell>
          <cell r="U167">
            <v>0.75</v>
          </cell>
          <cell r="V167">
            <v>1</v>
          </cell>
          <cell r="W167">
            <v>0</v>
          </cell>
          <cell r="X167">
            <v>0</v>
          </cell>
        </row>
        <row r="168">
          <cell r="N168" t="str">
            <v>Número de hogares con auxilio para transporte, alimentación y hospedaje y subsidio funerario entregado en el marco de los procesos de búsqueda, exhumación y entrega de cuerpos o restos óseos.</v>
          </cell>
          <cell r="O168" t="str">
            <v>Sumatoria de los hogares  con auxilio para transporte, alimentación y hospedaje y subsidio funerario entregado en el marco de los procesos de búsqueda, exhumación y entrega de cuerpos o restos óseos.</v>
          </cell>
          <cell r="P168" t="str">
            <v>Acumulado</v>
          </cell>
          <cell r="Q168">
            <v>4324</v>
          </cell>
          <cell r="R168">
            <v>2020</v>
          </cell>
          <cell r="S168">
            <v>4753</v>
          </cell>
          <cell r="T168">
            <v>5193</v>
          </cell>
          <cell r="U168">
            <v>5633</v>
          </cell>
          <cell r="V168">
            <v>6073</v>
          </cell>
          <cell r="W168">
            <v>6513</v>
          </cell>
          <cell r="X168">
            <v>6953</v>
          </cell>
        </row>
        <row r="169">
          <cell r="N169" t="str">
            <v>Número de víctimas del conflicto armado que han accedido a la atención psicosocial por demanda y búsqueda activa.</v>
          </cell>
          <cell r="O169" t="str">
            <v>Número de víctimas del conflicto armado que han accedido a la atención psicosocial por demanda y búsqueda activa.</v>
          </cell>
          <cell r="P169" t="str">
            <v>Acumulado</v>
          </cell>
          <cell r="Q169">
            <v>107249</v>
          </cell>
          <cell r="R169">
            <v>2020</v>
          </cell>
          <cell r="S169">
            <v>251820</v>
          </cell>
          <cell r="T169">
            <v>398270</v>
          </cell>
          <cell r="U169">
            <v>544720</v>
          </cell>
          <cell r="V169">
            <v>691170</v>
          </cell>
          <cell r="W169">
            <v>837621</v>
          </cell>
          <cell r="X169">
            <v>984071</v>
          </cell>
        </row>
        <row r="170">
          <cell r="N170" t="str">
            <v>Número de mujeres víctimas violencia sexual en el marco del conflicto armado que han accedido a la atención psicosocial por demanda y búsqueda activa.</v>
          </cell>
          <cell r="O170" t="str">
            <v>Número de mujeres víctimas violencia sexual en el marco del conflicto armado que han accedido a la atención psicosocial por demanda y búsqueda activa.</v>
          </cell>
          <cell r="P170" t="str">
            <v>Acumulado</v>
          </cell>
          <cell r="Q170">
            <v>63143</v>
          </cell>
          <cell r="R170">
            <v>2020</v>
          </cell>
          <cell r="S170">
            <v>125910</v>
          </cell>
          <cell r="T170">
            <v>199135</v>
          </cell>
          <cell r="U170">
            <v>272360</v>
          </cell>
          <cell r="V170">
            <v>345585</v>
          </cell>
          <cell r="W170">
            <v>418810.5</v>
          </cell>
          <cell r="X170">
            <v>492035.5</v>
          </cell>
        </row>
        <row r="171">
          <cell r="N171" t="str">
            <v>Número de víctimas que de acuerdo con su necesidad reciben servicios en salud relacionados con procesos de rehabilitación física.</v>
          </cell>
          <cell r="O171" t="str">
            <v>Número de víctimas que de acuerdo con su necesidad reciben servicios en salud relacionados con procesos de rehabilitación física.</v>
          </cell>
          <cell r="P171" t="str">
            <v>Flujo</v>
          </cell>
          <cell r="Q171">
            <v>36932</v>
          </cell>
          <cell r="R171">
            <v>2019</v>
          </cell>
          <cell r="S171">
            <v>37898</v>
          </cell>
          <cell r="T171">
            <v>38391</v>
          </cell>
          <cell r="U171">
            <v>38890</v>
          </cell>
          <cell r="V171">
            <v>39396</v>
          </cell>
          <cell r="W171">
            <v>39908</v>
          </cell>
          <cell r="X171">
            <v>40427</v>
          </cell>
        </row>
        <row r="172">
          <cell r="N172" t="str">
            <v>Número de víctimas que de acuerdo con su necesidad reciben servicios en salud relacionados con procesos de rehabilitación mental.</v>
          </cell>
          <cell r="O172" t="str">
            <v>Número de víctimas que de acuerdo con su necesidad reciben servicios en salud relacionados con procesos de rehabilitación mental.</v>
          </cell>
          <cell r="P172" t="str">
            <v>Flujo</v>
          </cell>
          <cell r="Q172">
            <v>23742</v>
          </cell>
          <cell r="R172">
            <v>2019</v>
          </cell>
          <cell r="S172">
            <v>24363</v>
          </cell>
          <cell r="T172">
            <v>24680</v>
          </cell>
          <cell r="U172">
            <v>25001</v>
          </cell>
          <cell r="V172">
            <v>25326</v>
          </cell>
          <cell r="W172">
            <v>25655</v>
          </cell>
          <cell r="X172">
            <v>25989</v>
          </cell>
        </row>
        <row r="173">
          <cell r="N173" t="str">
            <v>Número de mujeres víctimas de violencia sexual que de acuerdo con su necesidad acceden a servicios en salud.</v>
          </cell>
          <cell r="O173" t="str">
            <v>Número de mujeres víctimas de violencia sexual que de acuerdo con su necesidad acceden a servicios en salud.</v>
          </cell>
          <cell r="P173" t="str">
            <v>Flujo</v>
          </cell>
          <cell r="Q173">
            <v>20939</v>
          </cell>
          <cell r="R173">
            <v>2019</v>
          </cell>
          <cell r="S173">
            <v>21487</v>
          </cell>
          <cell r="T173">
            <v>21766</v>
          </cell>
          <cell r="U173">
            <v>22049</v>
          </cell>
          <cell r="V173">
            <v>22336</v>
          </cell>
          <cell r="W173">
            <v>22626</v>
          </cell>
          <cell r="X173">
            <v>22920</v>
          </cell>
        </row>
        <row r="174">
          <cell r="N174" t="str">
            <v>Porcentaje de entidades territoriales que implementan técnica y operativamente los componentes para la gestión del protocolo de atención integral en salud con enfoque psicosocial (PAPSIVI).</v>
          </cell>
          <cell r="O174" t="str">
            <v>(Número de entidades territoriales que implementan técnica y operativamente los componentes para la gestión del protocolo de atención integral en salud con enfoque psicosocial (PAPSIVI) / Número de entidades territoriales) x 100</v>
          </cell>
          <cell r="P174" t="str">
            <v>Acumulado</v>
          </cell>
          <cell r="Q174">
            <v>0</v>
          </cell>
          <cell r="R174">
            <v>2019</v>
          </cell>
          <cell r="S174">
            <v>0.375</v>
          </cell>
          <cell r="T174">
            <v>0.75</v>
          </cell>
          <cell r="U174">
            <v>1</v>
          </cell>
          <cell r="V174">
            <v>0</v>
          </cell>
          <cell r="W174">
            <v>0</v>
          </cell>
          <cell r="X174">
            <v>0</v>
          </cell>
        </row>
        <row r="175">
          <cell r="N175" t="str">
            <v>Número de víctimas del conflicto armado certificadas en competencias laborales.</v>
          </cell>
          <cell r="O175" t="str">
            <v>Sumatoria de personas víctimas del conflicto armado certificadas en competencias laborales.</v>
          </cell>
          <cell r="P175" t="str">
            <v>Acumulado</v>
          </cell>
          <cell r="Q175">
            <v>17981</v>
          </cell>
          <cell r="R175">
            <v>2020</v>
          </cell>
          <cell r="S175">
            <v>19481</v>
          </cell>
          <cell r="T175">
            <v>20981</v>
          </cell>
          <cell r="U175">
            <v>22481</v>
          </cell>
          <cell r="V175">
            <v>23981</v>
          </cell>
          <cell r="W175">
            <v>25481</v>
          </cell>
          <cell r="X175">
            <v>26981</v>
          </cell>
        </row>
        <row r="176">
          <cell r="N176" t="str">
            <v>Personas víctimas de otros hechos victimizantes que han accedido a formación profesional integral.</v>
          </cell>
          <cell r="O176" t="str">
            <v>Sumatoria de personas víctimas de otros hechos victimizantes que accedieron a procesos de formación profesional integral.</v>
          </cell>
          <cell r="P176" t="str">
            <v>Flujo</v>
          </cell>
          <cell r="Q176">
            <v>48330</v>
          </cell>
          <cell r="R176">
            <v>2021</v>
          </cell>
          <cell r="S176">
            <v>48330</v>
          </cell>
          <cell r="T176">
            <v>48330</v>
          </cell>
          <cell r="U176">
            <v>48330</v>
          </cell>
          <cell r="V176">
            <v>48330</v>
          </cell>
          <cell r="W176">
            <v>48330</v>
          </cell>
          <cell r="X176">
            <v>48330</v>
          </cell>
        </row>
        <row r="177">
          <cell r="N177" t="str">
            <v>Mujeres víctimas de otros hechos victimizantes que han accedido a formación profesional integral.</v>
          </cell>
          <cell r="O177" t="str">
            <v>Sumatoria de mujeres víctimas de otros hechos victimizantes que accedieron a procesos de formación profesional integral.</v>
          </cell>
          <cell r="P177" t="str">
            <v>Flujo</v>
          </cell>
          <cell r="Q177">
            <v>29481.3</v>
          </cell>
          <cell r="R177">
            <v>2021</v>
          </cell>
          <cell r="S177">
            <v>29481.3</v>
          </cell>
          <cell r="T177">
            <v>29481.3</v>
          </cell>
          <cell r="U177">
            <v>29481.3</v>
          </cell>
          <cell r="V177">
            <v>29481.3</v>
          </cell>
          <cell r="W177">
            <v>29481.3</v>
          </cell>
          <cell r="X177">
            <v>29481.3</v>
          </cell>
        </row>
        <row r="178">
          <cell r="N178" t="str">
            <v>Porcentaje de solicitudes de acompañamiento realizadas.</v>
          </cell>
          <cell r="O178" t="str">
            <v>(Número de solicitudes de acompañamiento realizadas / Número de solicitudes de acompañamiento en donde existan condiciones de seguridad) x 100</v>
          </cell>
          <cell r="P178" t="str">
            <v>Flujo</v>
          </cell>
          <cell r="Q178">
            <v>1</v>
          </cell>
          <cell r="R178">
            <v>2020</v>
          </cell>
          <cell r="S178">
            <v>1</v>
          </cell>
          <cell r="T178">
            <v>1</v>
          </cell>
          <cell r="U178">
            <v>1</v>
          </cell>
          <cell r="V178">
            <v>1</v>
          </cell>
          <cell r="W178">
            <v>1</v>
          </cell>
          <cell r="X178">
            <v>1</v>
          </cell>
        </row>
        <row r="179">
          <cell r="N179" t="str">
            <v xml:space="preserve">Solicitudes en trámite administrativo de restitución de tierras inscritas o no en el RTDAF en zonas microfocalizadas.  </v>
          </cell>
          <cell r="O179" t="str">
            <v>Sumatoria del número de solicitudes de restitución de tierras que cuentan con acto administrativo de decisión de fondo.</v>
          </cell>
          <cell r="P179" t="str">
            <v>Flujo</v>
          </cell>
          <cell r="Q179">
            <v>88041</v>
          </cell>
          <cell r="R179">
            <v>2020</v>
          </cell>
          <cell r="S179">
            <v>14574</v>
          </cell>
          <cell r="T179">
            <v>14574</v>
          </cell>
          <cell r="U179">
            <v>3729.1479566924581</v>
          </cell>
          <cell r="V179">
            <v>3654.1533766449861</v>
          </cell>
          <cell r="W179">
            <v>3538.1524336193925</v>
          </cell>
          <cell r="X179">
            <v>3488.1525667282913</v>
          </cell>
        </row>
        <row r="180">
          <cell r="N180" t="str">
            <v>Porcentaje anual de mujeres inscritas en el RTDAF.</v>
          </cell>
          <cell r="O180" t="str">
            <v>(Mujeres inscritas en el RTDAF a nombre propio por año + mujeres inscritas en el RTDAF como cónyuges por año/ Número de personas inscritas en el RTDAF por año menos los casos indeterminados) x 100</v>
          </cell>
          <cell r="P180" t="str">
            <v>Flujo</v>
          </cell>
          <cell r="Q180">
            <v>0.78</v>
          </cell>
          <cell r="R180">
            <v>2020</v>
          </cell>
          <cell r="S180">
            <v>0.78</v>
          </cell>
          <cell r="T180">
            <v>0.78</v>
          </cell>
          <cell r="U180">
            <v>0.78</v>
          </cell>
          <cell r="V180">
            <v>0.78</v>
          </cell>
          <cell r="W180">
            <v>0.78</v>
          </cell>
          <cell r="X180">
            <v>0.78</v>
          </cell>
        </row>
        <row r="181">
          <cell r="N181" t="str">
            <v>Solicitudes de cancelación de protección de predios en el RUPTA atendidas.</v>
          </cell>
          <cell r="O181" t="str">
            <v>Número de solicitudes de cancelación de protección de predios en el RUPTA atendidas.</v>
          </cell>
          <cell r="P181" t="str">
            <v>Flujo</v>
          </cell>
          <cell r="Q181">
            <v>27430</v>
          </cell>
          <cell r="R181">
            <v>2020</v>
          </cell>
          <cell r="S181">
            <v>2572</v>
          </cell>
          <cell r="T181">
            <v>2556</v>
          </cell>
          <cell r="U181">
            <v>2530</v>
          </cell>
          <cell r="V181">
            <v>2523</v>
          </cell>
          <cell r="W181">
            <v>2507</v>
          </cell>
          <cell r="X181">
            <v>2491</v>
          </cell>
        </row>
        <row r="182">
          <cell r="N182" t="str">
            <v>Número de solicitudes de inclusión en el RUPTA decididas.</v>
          </cell>
          <cell r="O182" t="str">
            <v>Número de solicitudes de inclusión en el RUPTA decididas.</v>
          </cell>
          <cell r="P182" t="str">
            <v>Flujo</v>
          </cell>
          <cell r="Q182">
            <v>637</v>
          </cell>
          <cell r="R182">
            <v>2020</v>
          </cell>
          <cell r="S182">
            <v>1203</v>
          </cell>
          <cell r="T182">
            <v>1219</v>
          </cell>
          <cell r="U182">
            <v>1236</v>
          </cell>
          <cell r="V182">
            <v>1252</v>
          </cell>
          <cell r="W182">
            <v>1268</v>
          </cell>
          <cell r="X182">
            <v>1285</v>
          </cell>
        </row>
        <row r="183">
          <cell r="N183" t="str">
            <v>Porcentaje de medidas de protección o cancelación de la protección inscritas en el Registro Público de la Propiedad.</v>
          </cell>
          <cell r="O183" t="str">
            <v>(Número de medidas de protección o cancelación de la protección inscritas en el Registro Público de la Propiedad / Número de solicitudes de inscripción de medidas de protección o cancelación recibidas por la SNR comunicadas por la URT) x 100</v>
          </cell>
          <cell r="P183" t="str">
            <v>Flujo</v>
          </cell>
          <cell r="Q183">
            <v>1</v>
          </cell>
          <cell r="R183">
            <v>2020</v>
          </cell>
          <cell r="S183">
            <v>1</v>
          </cell>
          <cell r="T183">
            <v>1</v>
          </cell>
          <cell r="U183">
            <v>1</v>
          </cell>
          <cell r="V183">
            <v>1</v>
          </cell>
          <cell r="W183">
            <v>1</v>
          </cell>
          <cell r="X183">
            <v>1</v>
          </cell>
        </row>
        <row r="184">
          <cell r="N184" t="str">
            <v>Número de estudios traditicios en el marco de los procesos de restitución de tierras finalizados y remitidos  a la URT y/o los jueces y magistrados.</v>
          </cell>
          <cell r="O184" t="str">
            <v>Número de estudios traditicios en el marco de los procesos de restitución de tierras finalizados y remitidos  a la URT y/o los jueces y magistrados.</v>
          </cell>
          <cell r="P184" t="str">
            <v>Flujo</v>
          </cell>
          <cell r="Q184">
            <v>1603</v>
          </cell>
          <cell r="R184">
            <v>2020</v>
          </cell>
          <cell r="S184">
            <v>1043</v>
          </cell>
          <cell r="T184">
            <v>2085</v>
          </cell>
          <cell r="U184">
            <v>2148</v>
          </cell>
          <cell r="V184">
            <v>2212</v>
          </cell>
          <cell r="W184">
            <v>2278</v>
          </cell>
          <cell r="X184">
            <v>2346</v>
          </cell>
        </row>
        <row r="185">
          <cell r="N185" t="str">
            <v>Número de títulos de predios saneados y formalizados entregados por cumplimiento de órdenes o a través de oferta institucional.</v>
          </cell>
          <cell r="O185" t="str">
            <v>Número de títulos de predios saneados y formalizados entregados por cumplimiento de órdenes o a través de oferta institucional.</v>
          </cell>
          <cell r="P185" t="str">
            <v>Flujo</v>
          </cell>
          <cell r="Q185">
            <v>815</v>
          </cell>
          <cell r="R185">
            <v>2020</v>
          </cell>
          <cell r="S185">
            <v>500</v>
          </cell>
          <cell r="T185">
            <v>515</v>
          </cell>
          <cell r="U185">
            <v>530.45000000000005</v>
          </cell>
          <cell r="V185">
            <v>546.36350000000004</v>
          </cell>
          <cell r="W185">
            <v>562.75440500000002</v>
          </cell>
          <cell r="X185">
            <v>579.63703714999997</v>
          </cell>
        </row>
        <row r="186">
          <cell r="N186" t="str">
            <v>Porcentaje de solicitudes inscritas en el RTDAF con representación judicial presentadas ante jueces.</v>
          </cell>
          <cell r="O186" t="str">
            <v>(Número de casos con demandas radicadas ante los jueces especializados en restitución por parte de la URT en el marco de la Ley 1448 de 2011  / Total de solicitudes de Ley 1448 de 2011 con decisión de inscripción en el RTDAF en las que se ha otorgado poder a la URT para ejercer la representación legal) x 100%</v>
          </cell>
          <cell r="P186" t="str">
            <v>Flujo</v>
          </cell>
          <cell r="Q186">
            <v>0.93</v>
          </cell>
          <cell r="R186">
            <v>2020</v>
          </cell>
          <cell r="S186">
            <v>0.9</v>
          </cell>
          <cell r="T186">
            <v>0.9</v>
          </cell>
          <cell r="U186">
            <v>0.9</v>
          </cell>
          <cell r="V186">
            <v>0.9</v>
          </cell>
          <cell r="W186">
            <v>0.9</v>
          </cell>
          <cell r="X186">
            <v>0.9</v>
          </cell>
        </row>
        <row r="187">
          <cell r="N187" t="str">
            <v>Predios entregados y compensados en cumplimiento de fallos judiciales de restitución de tierras.</v>
          </cell>
          <cell r="O187" t="str">
            <v>Número de predios entregados y compensados en cumplimiento de fallos judiciales de restitución de tierras.</v>
          </cell>
          <cell r="P187" t="str">
            <v>Flujo</v>
          </cell>
          <cell r="Q187">
            <v>6280</v>
          </cell>
          <cell r="R187">
            <v>2020</v>
          </cell>
          <cell r="S187">
            <v>107</v>
          </cell>
          <cell r="T187">
            <v>178</v>
          </cell>
          <cell r="U187">
            <v>247</v>
          </cell>
          <cell r="V187">
            <v>280</v>
          </cell>
          <cell r="W187">
            <v>330</v>
          </cell>
          <cell r="X187">
            <v>350</v>
          </cell>
        </row>
        <row r="188">
          <cell r="N188" t="str">
            <v>Proyectos productivos ejecutados en el marco de la Restitución de Tierras.</v>
          </cell>
          <cell r="O188" t="str">
            <v>Número de proyectos productivos ejecutados en el marco de la Restitución de Tierras.</v>
          </cell>
          <cell r="P188" t="str">
            <v>Flujo</v>
          </cell>
          <cell r="Q188">
            <v>8707</v>
          </cell>
          <cell r="R188">
            <v>2020</v>
          </cell>
          <cell r="S188">
            <v>650</v>
          </cell>
          <cell r="T188">
            <v>634</v>
          </cell>
          <cell r="U188">
            <v>673</v>
          </cell>
          <cell r="V188">
            <v>630</v>
          </cell>
          <cell r="W188">
            <v>630</v>
          </cell>
          <cell r="X188">
            <v>768.81625925150615</v>
          </cell>
        </row>
        <row r="189">
          <cell r="N189" t="str">
            <v>Número de órdenes de alivio de pasivos con deuda pagados.</v>
          </cell>
          <cell r="O189" t="str">
            <v>Número de órdenes de alivio de pasivos con deuda pagados.</v>
          </cell>
          <cell r="P189" t="str">
            <v>Flujo</v>
          </cell>
          <cell r="Q189">
            <v>7685</v>
          </cell>
          <cell r="R189">
            <v>2020</v>
          </cell>
          <cell r="S189">
            <v>22</v>
          </cell>
          <cell r="T189">
            <v>18</v>
          </cell>
          <cell r="U189">
            <v>152</v>
          </cell>
          <cell r="V189">
            <v>96</v>
          </cell>
          <cell r="W189">
            <v>88</v>
          </cell>
          <cell r="X189">
            <v>36</v>
          </cell>
        </row>
        <row r="190">
          <cell r="N190" t="str">
            <v>Número de segundos ocupantes atendidos por orden judicial.</v>
          </cell>
          <cell r="O190" t="str">
            <v>Número de segundos ocupantes atendidos por orden judicial.</v>
          </cell>
          <cell r="P190" t="str">
            <v>Flujo</v>
          </cell>
          <cell r="Q190">
            <v>214</v>
          </cell>
          <cell r="R190">
            <v>2020</v>
          </cell>
          <cell r="S190">
            <v>40</v>
          </cell>
          <cell r="T190">
            <v>80</v>
          </cell>
          <cell r="U190">
            <v>200</v>
          </cell>
          <cell r="V190">
            <v>200</v>
          </cell>
          <cell r="W190">
            <v>175</v>
          </cell>
          <cell r="X190">
            <v>100</v>
          </cell>
        </row>
        <row r="191">
          <cell r="N191" t="str">
            <v>Mujeres beneficiarias del proceso de restitución participantes de ejercicios de empoderamiento (fase judicial y fase cumplimiento de ordenes).</v>
          </cell>
          <cell r="O191" t="str">
            <v>Sumatoria de mujeres beneficiarias del proceso de restitución participantes de ejercicios de empoderamiento (fase judicial y fase cumplimiento de ordenes).</v>
          </cell>
          <cell r="P191" t="str">
            <v>Flujo</v>
          </cell>
          <cell r="Q191">
            <v>345</v>
          </cell>
          <cell r="R191">
            <v>2020</v>
          </cell>
          <cell r="S191">
            <v>205</v>
          </cell>
          <cell r="T191">
            <v>200</v>
          </cell>
          <cell r="U191">
            <v>230</v>
          </cell>
          <cell r="V191">
            <v>200</v>
          </cell>
          <cell r="W191">
            <v>280</v>
          </cell>
          <cell r="X191">
            <v>300</v>
          </cell>
        </row>
        <row r="192">
          <cell r="N192" t="str">
            <v>Número de bienes administrados a cargo de la Unidad de Restitución de Tierras.</v>
          </cell>
          <cell r="O192" t="str">
            <v>Número de bienes administrados a cargo de la Unidad de Restitución de Tierras.</v>
          </cell>
          <cell r="P192" t="str">
            <v>Flujo</v>
          </cell>
          <cell r="Q192">
            <v>630</v>
          </cell>
          <cell r="R192">
            <v>2020</v>
          </cell>
          <cell r="S192">
            <v>249</v>
          </cell>
          <cell r="T192">
            <v>249</v>
          </cell>
          <cell r="U192">
            <v>249</v>
          </cell>
          <cell r="V192">
            <v>249</v>
          </cell>
          <cell r="W192">
            <v>249</v>
          </cell>
          <cell r="X192">
            <v>249</v>
          </cell>
        </row>
        <row r="193">
          <cell r="N193" t="str">
            <v>Porcentaje de avance en la implementación de proyectos productivos de sujetos de reparación colectiva.</v>
          </cell>
          <cell r="O193" t="str">
            <v>Sumatoria del porcentaje de avance en la implementación de proyectos productivos de sujetos de reparación colectiva
Hito 1. Informe que evidencie el acompañamiento de 24 nuevos proyectos productivos para una totalidad de 95 proyectos productivos acompañados=6,3%.
Hito 2. Informe que evidencie la finalización de 24 proyectos productivos para una totalidad 95 proyectos productivos finalizados=6,3%.
Hito 3. Informe que evidencie el acompañamiento de 24 nuevos proyectos productivos para una totalidad de 119 proyectos productivos acompañados=6,3%.
Hito 4. Informe que evidencie 24 proyectos puestos en marcha para una totalidad 119 proyectos productivos finalizados=6,3%.
Hito 5. Informe que evidencie el acompañamiento de 24 nuevos proyectos productivos para una totalidad de 143 proyectos productivos acompañados=6,3%.
Hito 6. Informe que evidencie 24 proyectos puestos en marcha para una totalidad 143 proyectos productivos finalizados=6,3%.
Hito 7. Informe que evidencie el acompañamiento de 24 nuevos proyectos productivos para una totalidad de 168 proyectos productivos acompañados=6,3%.
Hito 8. Informe que evidencie 24 proyectos puestos en marcha para una totalidad 168 proyectos productivos finalizados=6,3%.
Hito 9. Informe que evidencie el acompañamiento de 24 nuevos proyectos productivos para una totalidad de 192 proyectos productivos acompañados=6,3%.
Hito 10. Informe que evidencie 192 proyectos productivos puestos en marcha=6,3%.</v>
          </cell>
          <cell r="P193" t="str">
            <v>Acumulado</v>
          </cell>
          <cell r="Q193">
            <v>0.37</v>
          </cell>
          <cell r="R193">
            <v>2020</v>
          </cell>
          <cell r="S193">
            <v>0.43</v>
          </cell>
          <cell r="T193">
            <v>0.5</v>
          </cell>
          <cell r="U193">
            <v>0.56000000000000005</v>
          </cell>
          <cell r="V193">
            <v>0.62</v>
          </cell>
          <cell r="W193">
            <v>0.68</v>
          </cell>
          <cell r="X193">
            <v>0.75</v>
          </cell>
        </row>
        <row r="194">
          <cell r="N194" t="str">
            <v xml:space="preserve">Porcentaje de niños, niñas y adolescentes que se han desvinculado de grupos armados organizados al margen de la ley
atendidos en el Programa Especializado para el restablecimiento de sus derechos y la reparación integral. </v>
          </cell>
          <cell r="O194" t="str">
            <v>(Número de niños, niñas y adolescentes que se han desvinculado de grupos armados organizados al margen de la ley atendidos en el Programa Especializado / Número de niños, niñas y adolescentes que se han desvinculado de grupos armados organizados al margen de la ley con Proceso Administrativo de Restablecimiento de Derechos a su favor) x 100</v>
          </cell>
          <cell r="P194" t="str">
            <v>Flujo</v>
          </cell>
          <cell r="Q194">
            <v>1</v>
          </cell>
          <cell r="R194">
            <v>2020</v>
          </cell>
          <cell r="S194">
            <v>1</v>
          </cell>
          <cell r="T194">
            <v>1</v>
          </cell>
          <cell r="U194">
            <v>1</v>
          </cell>
          <cell r="V194">
            <v>1</v>
          </cell>
          <cell r="W194">
            <v>1</v>
          </cell>
          <cell r="X194">
            <v>1</v>
          </cell>
        </row>
        <row r="195">
          <cell r="N195" t="str">
            <v xml:space="preserve">Porcentaje de niños, niñas y adolescentes víctimas de otros hechos victimizantes diferentes al desplazamiento y al reclutamiento forzado atendidos en el Programa Especializado para el restablecimiento de sus derechos y la reparación integral. </v>
          </cell>
          <cell r="O195" t="str">
            <v>(Número de niños, niñas y adolescentes víctimas de otros hechos victimizantes diferentes al desplazamiento y al reclutamiento forzado atendidos en el Programa Especializado / Número de niños, niñas y adolescentes víctimas de otros hechos victimizantes diferentes al desplazamiento y al reclutamiento forzado con Proceso Administrativo de Restablecimiento de Derechos a su favor) x 100</v>
          </cell>
          <cell r="P195" t="str">
            <v>Flujo</v>
          </cell>
          <cell r="Q195">
            <v>1</v>
          </cell>
          <cell r="R195">
            <v>2020</v>
          </cell>
          <cell r="S195">
            <v>1</v>
          </cell>
          <cell r="T195">
            <v>1</v>
          </cell>
          <cell r="U195">
            <v>1</v>
          </cell>
          <cell r="V195">
            <v>1</v>
          </cell>
          <cell r="W195">
            <v>1</v>
          </cell>
          <cell r="X195">
            <v>1</v>
          </cell>
        </row>
        <row r="196">
          <cell r="N196" t="str">
            <v>Porcentaje de familiares con acompañamiento psicosocial en los procesos de búsqueda y entrega digna de cadáveres recibido.</v>
          </cell>
          <cell r="O196" t="str">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v>
          </cell>
          <cell r="P196" t="str">
            <v>Flujo</v>
          </cell>
          <cell r="Q196">
            <v>1</v>
          </cell>
          <cell r="R196">
            <v>2020</v>
          </cell>
          <cell r="S196">
            <v>0</v>
          </cell>
          <cell r="T196">
            <v>1</v>
          </cell>
          <cell r="U196">
            <v>1</v>
          </cell>
          <cell r="V196">
            <v>1</v>
          </cell>
          <cell r="W196">
            <v>1</v>
          </cell>
          <cell r="X196">
            <v>1</v>
          </cell>
        </row>
        <row r="197">
          <cell r="N197" t="str">
            <v>Número de mujeres víctimas incluidas en el RUV, focalizadas y acompañadas diferencialmente con estrategias de reparación.</v>
          </cell>
          <cell r="O197" t="str">
            <v>Sumatoria de mujeres víctimas incluidas en el RUV, focalizadas y acompañadas diferencialmente con estrategias de reparación.</v>
          </cell>
          <cell r="P197" t="str">
            <v>Acumulado</v>
          </cell>
          <cell r="Q197">
            <v>173080</v>
          </cell>
          <cell r="R197">
            <v>2020</v>
          </cell>
          <cell r="S197">
            <v>0</v>
          </cell>
          <cell r="T197">
            <v>194524</v>
          </cell>
          <cell r="U197">
            <v>215968</v>
          </cell>
          <cell r="V197">
            <v>237412</v>
          </cell>
          <cell r="W197">
            <v>258856</v>
          </cell>
          <cell r="X197">
            <v>280300</v>
          </cell>
        </row>
        <row r="198">
          <cell r="N198" t="str">
            <v>Porcentaje de víctimas  que han recibido atención psicosocial o han rechazado la medida.</v>
          </cell>
          <cell r="O198" t="str">
            <v>(Número de víctimas del conflicto armado que han accedido a la atención psicosocial por demanda y búsqueda activa / Número de víctimas del conflicto armado que han solicitado medidas de rehabilitación psicosocial y han sido focalizadas a través de estrategias de búsqueda activa) x 100</v>
          </cell>
          <cell r="P198" t="str">
            <v>Acumulado</v>
          </cell>
          <cell r="Q198">
            <v>0.53</v>
          </cell>
          <cell r="R198">
            <v>2020</v>
          </cell>
          <cell r="S198">
            <v>0</v>
          </cell>
          <cell r="T198">
            <v>0.62</v>
          </cell>
          <cell r="U198">
            <v>0.66</v>
          </cell>
          <cell r="V198">
            <v>0.7</v>
          </cell>
          <cell r="W198">
            <v>0.74</v>
          </cell>
          <cell r="X198">
            <v>0.79</v>
          </cell>
        </row>
        <row r="199">
          <cell r="N199" t="str">
            <v>Número de víctimas que acceden a medidas de satisfacción a nivel individual.</v>
          </cell>
          <cell r="O199" t="str">
            <v>Sumatoria de víctimas que acceden a medidas de satisfacción individual.</v>
          </cell>
          <cell r="P199" t="str">
            <v>Acumulado</v>
          </cell>
          <cell r="Q199">
            <v>55899</v>
          </cell>
          <cell r="R199">
            <v>2020</v>
          </cell>
          <cell r="S199">
            <v>0</v>
          </cell>
          <cell r="T199">
            <v>75899</v>
          </cell>
          <cell r="U199">
            <v>85899</v>
          </cell>
          <cell r="V199">
            <v>95899</v>
          </cell>
          <cell r="W199">
            <v>105899</v>
          </cell>
          <cell r="X199">
            <v>115899</v>
          </cell>
        </row>
        <row r="200">
          <cell r="N200" t="str">
            <v>Número de víctimas que acceden a medidas de garantías de no repetición a nivel individual.</v>
          </cell>
          <cell r="O200" t="str">
            <v>Sumatoria de víctimas que acceden a medidas de garantías de no repetición a nivel individual.</v>
          </cell>
          <cell r="P200" t="str">
            <v>Acumulado</v>
          </cell>
          <cell r="Q200">
            <v>518</v>
          </cell>
          <cell r="R200">
            <v>2020</v>
          </cell>
          <cell r="S200">
            <v>0</v>
          </cell>
          <cell r="T200">
            <v>718</v>
          </cell>
          <cell r="U200">
            <v>918</v>
          </cell>
          <cell r="V200">
            <v>1118</v>
          </cell>
          <cell r="W200">
            <v>1318</v>
          </cell>
          <cell r="X200">
            <v>1818</v>
          </cell>
        </row>
        <row r="201">
          <cell r="N201" t="str">
            <v>Número de víctimas beneficiadas de las líneas especiales de crédito para el sector agropecuario.</v>
          </cell>
          <cell r="O201" t="str">
            <v>Número de víctimas beneficiadas de las líneas especiales de crédito para el sector agropecuario.</v>
          </cell>
          <cell r="P201" t="str">
            <v>Flujo</v>
          </cell>
          <cell r="Q201">
            <v>0</v>
          </cell>
          <cell r="R201">
            <v>2020</v>
          </cell>
          <cell r="S201">
            <v>0</v>
          </cell>
          <cell r="T201">
            <v>1012</v>
          </cell>
          <cell r="U201">
            <v>1012</v>
          </cell>
          <cell r="V201">
            <v>1012</v>
          </cell>
          <cell r="W201">
            <v>1012</v>
          </cell>
          <cell r="X201">
            <v>1012</v>
          </cell>
        </row>
        <row r="202">
          <cell r="N202" t="str">
            <v> Número de mujeres víctimas beneficiadas con líneas de crédito para el sector agropecuario</v>
          </cell>
          <cell r="O202" t="str">
            <v> Número de mujeres víctimas beneficiadas con líneas de crédito especiales en el sector agropecuario</v>
          </cell>
          <cell r="P202" t="str">
            <v>Flujo</v>
          </cell>
          <cell r="Q202">
            <v>0</v>
          </cell>
          <cell r="R202">
            <v>2020</v>
          </cell>
          <cell r="S202">
            <v>0</v>
          </cell>
          <cell r="T202">
            <v>253</v>
          </cell>
          <cell r="U202">
            <v>253</v>
          </cell>
          <cell r="V202">
            <v>253</v>
          </cell>
          <cell r="W202">
            <v>253</v>
          </cell>
          <cell r="X202">
            <v>253</v>
          </cell>
        </row>
        <row r="203">
          <cell r="N203" t="str">
            <v xml:space="preserve">Porcentaje de avance del plan de trabajo que de cuenta de las acciones implementadas por las entidades del Gobierno nacional en virtud de las recomendaciones de la evaluación de la política de restitución de tierras. </v>
          </cell>
          <cell r="O203" t="str">
            <v>Sumatoria del porcentaje de avance del plan de trabajo que de cuenta de las acciones implementadas por las entidades del Gobierno nacional en virtud de las recomendaciones de la evaluación de la política de restitución de tierras
Hito 1. Realizar mesas de trabajo al interior de la URT para definir la pertinencia de las recomendaciones de la evaluación de la política=5%.
Hito 2. Acordar mesas de trabajo con entidades competentes en la implementación de las acciones que den cuenta de las recomendaciones viabilizadas de la evaluación=10%.
Hito 3. Desarrollar la versión preliminar del plan de trabajo=15%.
Hito 4. Implementar el plan de trabajo=70% (10% anual).</v>
          </cell>
          <cell r="P203" t="str">
            <v>Acumulado</v>
          </cell>
          <cell r="Q203">
            <v>0</v>
          </cell>
          <cell r="R203">
            <v>2020</v>
          </cell>
          <cell r="S203">
            <v>0.05</v>
          </cell>
          <cell r="T203">
            <v>0.15</v>
          </cell>
          <cell r="U203">
            <v>0.3</v>
          </cell>
          <cell r="V203">
            <v>0.4</v>
          </cell>
          <cell r="W203">
            <v>0.5</v>
          </cell>
          <cell r="X203">
            <v>0.6</v>
          </cell>
        </row>
        <row r="204">
          <cell r="N204" t="str">
            <v>Porcentaje de avance en el diseño del documento estratégico que detalla el mecanismo de eficiencia del gasto público para implementar las medidas de posfallo para las víctimas del conflicto armado con derecho a la restitución.</v>
          </cell>
          <cell r="O204" t="str">
            <v>Sumatoria del porcentaje de avances en el diseño del documento estratégico que detalla el mecanismo de eficiencia del gasto público para implementar las medidas de posfallo para las víctimas del conflicto armado con derecho a la restitución
Hito 1. Realizar mesas de trabajo al interior de la URT para definir el alcance de las propuestas y el mecanismo para lograr mayor eficiencia del gasto público=25%.
Hito 2. Acordar mesas de trabajo con entidades competentes en la implementación de los procesos de restitución de tierras para presentar las propuestas y acordar posibles estrategias=25%.
Hito 3. Desarrollar la versión preliminar del documento que contenga las propuestas=25%.
Hito 4. Socialización, revisión y aprobación del documento final=25%.</v>
          </cell>
          <cell r="P204" t="str">
            <v>Acumulado</v>
          </cell>
          <cell r="Q204">
            <v>0</v>
          </cell>
          <cell r="R204">
            <v>2020</v>
          </cell>
          <cell r="S204">
            <v>0.25</v>
          </cell>
          <cell r="T204">
            <v>0.5</v>
          </cell>
          <cell r="U204">
            <v>0.75</v>
          </cell>
          <cell r="V204">
            <v>1</v>
          </cell>
          <cell r="W204">
            <v>0</v>
          </cell>
          <cell r="X204">
            <v>0</v>
          </cell>
        </row>
        <row r="205">
          <cell r="N205" t="str">
            <v>Porcentaje de avance en el diseño e implementación del plan de trabajo para la articulación interinstitucional de manera concertada con las entidades que desarrollan medidas en el marco de los procesos judiciales de restitución de tierras.</v>
          </cell>
          <cell r="O205" t="str">
            <v>Sumatoria del porcentaje de avance en el diseño e implementación del plan de trabajo para la articulación interinstitucional de manera concertada con las entidades que desarrollan medidas en el marco de los procesos judiciales de restitución de tierras
Hito 1. Formulación concertada del plan con las entidades involucradas [2021]=46%.
Hito 2. Ejecución del plan con las entidades involucradas [2022 - 2027, 7% anual]=42%.
Hito 3. Seguimiento anual a la ejecución del plan de trabajo [2022 – 2027, 2% anual]=12%.</v>
          </cell>
          <cell r="P205" t="str">
            <v>Acumulado</v>
          </cell>
          <cell r="Q205">
            <v>0</v>
          </cell>
          <cell r="R205">
            <v>2020</v>
          </cell>
          <cell r="S205">
            <v>0.46</v>
          </cell>
          <cell r="T205">
            <v>0.55000000000000004</v>
          </cell>
          <cell r="U205">
            <v>0.64</v>
          </cell>
          <cell r="V205">
            <v>0.73</v>
          </cell>
          <cell r="W205">
            <v>0.82</v>
          </cell>
          <cell r="X205">
            <v>0.91</v>
          </cell>
        </row>
        <row r="206">
          <cell r="N206" t="str">
            <v>Número de sujetos de reparación colectiva no étnicos con ficha de identificación cargada en el sistema de información.</v>
          </cell>
          <cell r="O206" t="str">
            <v>Número de sujetos de reparación colectiva no étnicos con ficha de identificación cargada en el sistema de información.</v>
          </cell>
          <cell r="P206" t="str">
            <v>Acumulado</v>
          </cell>
          <cell r="Q206">
            <v>268</v>
          </cell>
          <cell r="R206">
            <v>2020</v>
          </cell>
          <cell r="S206">
            <v>0</v>
          </cell>
          <cell r="T206">
            <v>269</v>
          </cell>
          <cell r="U206">
            <v>0</v>
          </cell>
          <cell r="V206">
            <v>0</v>
          </cell>
          <cell r="W206">
            <v>0</v>
          </cell>
          <cell r="X206">
            <v>0</v>
          </cell>
        </row>
        <row r="207">
          <cell r="N207" t="str">
            <v xml:space="preserve">Número de sujetos de reparación colectiva no étnicos con informe de cierre de fase de alistamiento finalizado. </v>
          </cell>
          <cell r="O207" t="str">
            <v xml:space="preserve">Número de sujetos de reparación colectiva no étnicos con informe de cierre de fase de alistamiento finalizado. </v>
          </cell>
          <cell r="P207" t="str">
            <v>Acumulado</v>
          </cell>
          <cell r="Q207">
            <v>199</v>
          </cell>
          <cell r="R207">
            <v>2020</v>
          </cell>
          <cell r="S207">
            <v>212</v>
          </cell>
          <cell r="T207">
            <v>225</v>
          </cell>
          <cell r="U207">
            <v>239</v>
          </cell>
          <cell r="V207">
            <v>252</v>
          </cell>
          <cell r="W207">
            <v>260</v>
          </cell>
          <cell r="X207">
            <v>269</v>
          </cell>
        </row>
        <row r="208">
          <cell r="N208" t="str">
            <v xml:space="preserve">Número de sujetos de reparación colectiva no étnicos con informe de cierre de fase del diagnóstico del daño finalizado. </v>
          </cell>
          <cell r="O208" t="str">
            <v xml:space="preserve">Número de sujetos de reparación colectiva no étnicos con informe de cierre de fase del diagnóstico del daño finalizado. </v>
          </cell>
          <cell r="P208" t="str">
            <v>Acumulado</v>
          </cell>
          <cell r="Q208">
            <v>161</v>
          </cell>
          <cell r="R208">
            <v>2020</v>
          </cell>
          <cell r="S208">
            <v>182</v>
          </cell>
          <cell r="T208">
            <v>197</v>
          </cell>
          <cell r="U208">
            <v>212</v>
          </cell>
          <cell r="V208">
            <v>228</v>
          </cell>
          <cell r="W208">
            <v>243</v>
          </cell>
          <cell r="X208">
            <v>258</v>
          </cell>
        </row>
        <row r="209">
          <cell r="N209" t="str">
            <v xml:space="preserve">Número de sujetos de reparación colectiva no étnicos con informe de cierre de fase de diseño y formulación del PIRC finalizada. </v>
          </cell>
          <cell r="O209" t="str">
            <v xml:space="preserve">Número de sujetos de reparación colectiva no étnicos con informe de cierre de fase de diseño y formulación del PIRC finalizada. </v>
          </cell>
          <cell r="P209" t="str">
            <v>Acumulado</v>
          </cell>
          <cell r="Q209">
            <v>125</v>
          </cell>
          <cell r="R209">
            <v>2020</v>
          </cell>
          <cell r="S209">
            <v>153</v>
          </cell>
          <cell r="T209">
            <v>174</v>
          </cell>
          <cell r="U209">
            <v>189</v>
          </cell>
          <cell r="V209">
            <v>202</v>
          </cell>
          <cell r="W209">
            <v>215</v>
          </cell>
          <cell r="X209">
            <v>229</v>
          </cell>
        </row>
        <row r="210">
          <cell r="N210" t="str">
            <v xml:space="preserve">Número de sujetos de reparación colectiva no étnicos con resolución de cierre de PIRC. </v>
          </cell>
          <cell r="O210" t="str">
            <v xml:space="preserve">Número de sujetos de reparación colectiva no étnicos con resolución de cierre de PIRC. </v>
          </cell>
          <cell r="P210" t="str">
            <v>Acumulado</v>
          </cell>
          <cell r="Q210">
            <v>28</v>
          </cell>
          <cell r="R210">
            <v>2020</v>
          </cell>
          <cell r="S210">
            <v>62</v>
          </cell>
          <cell r="T210">
            <v>85</v>
          </cell>
          <cell r="U210">
            <v>108</v>
          </cell>
          <cell r="V210">
            <v>130</v>
          </cell>
          <cell r="W210">
            <v>152</v>
          </cell>
          <cell r="X210">
            <v>175</v>
          </cell>
        </row>
        <row r="211">
          <cell r="N211" t="str">
            <v>Número de PIRC no étnicos acompañados en materia de reconstrucción, apropiación y difusión de la memoria histórica a cargo del CNMH.</v>
          </cell>
          <cell r="O211" t="str">
            <v>Número de PIRC no étnicos acompañados en materia de reconstrucción, apropiación y difusión de la memoria histórica a cargo del CNMH.</v>
          </cell>
          <cell r="P211" t="str">
            <v>Acumulado</v>
          </cell>
          <cell r="Q211">
            <v>58</v>
          </cell>
          <cell r="R211">
            <v>2020</v>
          </cell>
          <cell r="S211">
            <v>65</v>
          </cell>
          <cell r="T211">
            <v>80</v>
          </cell>
          <cell r="U211">
            <v>95</v>
          </cell>
          <cell r="V211">
            <v>110</v>
          </cell>
          <cell r="W211">
            <v>125</v>
          </cell>
          <cell r="X211">
            <v>140</v>
          </cell>
        </row>
        <row r="212">
          <cell r="N212" t="str">
            <v>Número de iniciativas PDET vinculadas a medidas de los PIRC que tienen reporte de gestión o activación en Sistema de oferta de ART.</v>
          </cell>
          <cell r="O212" t="str">
            <v>Sumatoria de iniciativas PDET vinculadas a medidas de los PIRC que tienen reporte de gestión o activación en Sistema de oferta de ART.</v>
          </cell>
          <cell r="P212" t="str">
            <v>Acumulado</v>
          </cell>
          <cell r="Q212">
            <v>188</v>
          </cell>
          <cell r="R212">
            <v>2020</v>
          </cell>
          <cell r="S212">
            <v>251</v>
          </cell>
          <cell r="T212">
            <v>271</v>
          </cell>
          <cell r="U212">
            <v>322</v>
          </cell>
          <cell r="V212">
            <v>388</v>
          </cell>
          <cell r="W212">
            <v>474</v>
          </cell>
          <cell r="X212">
            <v>494</v>
          </cell>
        </row>
        <row r="213">
          <cell r="N213" t="str">
            <v>Porcentaje de avance en la adecuación institucional para el funcionamiento del Museo de Memoria de Colombia.</v>
          </cell>
          <cell r="O213" t="str">
            <v>Sumatoria del porcentaje de avance en la adecuación institucional para el funcionamiento del Museo de Memoria de Colombia 
Hito 1. Estudios técnicos estructurados y aprobados por las autoridades y entidades estatales presupuestales, jurídicas y técnicas  para la definición y estructuración de la institucionalidad del Museo de Memoria de Colombia=40%.
Hito 2. Conceptos e insumos para la promulgación de la Ley y sus decretos reglamentarios=40%.
Hito 3. Implementación institucional del Museo de Memoria de Colombia=20%.</v>
          </cell>
          <cell r="P213" t="str">
            <v>Acumulado</v>
          </cell>
          <cell r="Q213">
            <v>0</v>
          </cell>
          <cell r="R213">
            <v>2020</v>
          </cell>
          <cell r="S213">
            <v>0.4</v>
          </cell>
          <cell r="T213">
            <v>0.8</v>
          </cell>
          <cell r="U213">
            <v>1</v>
          </cell>
          <cell r="V213">
            <v>0</v>
          </cell>
          <cell r="W213">
            <v>0</v>
          </cell>
          <cell r="X213">
            <v>0</v>
          </cell>
        </row>
        <row r="214">
          <cell r="N214" t="str">
            <v>Porcentaje de avance en la entrada en funcionamiento del Museo de Memoria de Colombia.</v>
          </cell>
          <cell r="O214" t="str">
            <v>Sumatoria del porcentaje de avance en la entrada en funcionamiento del Museo de Memoria de Colombia
Hito 1. Museo de Memoria de Colombia construido=30%.
Hito 2. Dotación funcional del Museo de Memoria de Colombia=30%.
Hito 3. Apertura del Museo de Memoria de Colombia=40%.</v>
          </cell>
          <cell r="P214" t="str">
            <v>Acumulado</v>
          </cell>
          <cell r="Q214">
            <v>0.17</v>
          </cell>
          <cell r="R214">
            <v>2020</v>
          </cell>
          <cell r="S214">
            <v>0</v>
          </cell>
          <cell r="T214">
            <v>0.6</v>
          </cell>
          <cell r="U214">
            <v>1</v>
          </cell>
          <cell r="V214">
            <v>0</v>
          </cell>
          <cell r="W214">
            <v>0</v>
          </cell>
          <cell r="X214">
            <v>0</v>
          </cell>
        </row>
        <row r="215">
          <cell r="N215" t="str">
            <v>Número de investigaciones de memoria histórica en desarrollo.</v>
          </cell>
          <cell r="O215" t="str">
            <v>Número de investigaciones de memoria histórica en desarrollo.</v>
          </cell>
          <cell r="P215" t="str">
            <v>Acumulado</v>
          </cell>
          <cell r="Q215">
            <v>62</v>
          </cell>
          <cell r="R215">
            <v>2020</v>
          </cell>
          <cell r="S215">
            <v>73</v>
          </cell>
          <cell r="T215">
            <v>83</v>
          </cell>
          <cell r="U215">
            <v>93</v>
          </cell>
          <cell r="V215">
            <v>103</v>
          </cell>
          <cell r="W215">
            <v>113</v>
          </cell>
          <cell r="X215">
            <v>123</v>
          </cell>
        </row>
        <row r="216">
          <cell r="N216" t="str">
            <v xml:space="preserve">Porcentaje de avance de esclarecimiento de las investigaciones penales de desplazamiento forzado en el conflicto armado. </v>
          </cell>
          <cell r="O216" t="str">
            <v xml:space="preserve">A: Número de noticias criminales activas al inicio del periodo T de desplazamiento forzado en el conflicto armado, con presunto responsable identificado.
B: Número de noticias criminales activas al inicio del periodo T de desplazamiento forzado en el conflicto armado, con presunto responsable identificado, con avance de esclarecimiento en el periodo T.
Porcentaje del avance de esclarecimiento
Formula: ([B (T)] / [ A (T)]) x 100
T: año </v>
          </cell>
          <cell r="P216" t="str">
            <v>Acumulado</v>
          </cell>
          <cell r="Q216">
            <v>5.7000000000000002E-2</v>
          </cell>
          <cell r="R216">
            <v>2020</v>
          </cell>
          <cell r="S216">
            <v>5.9883405339536948E-2</v>
          </cell>
          <cell r="T216">
            <v>6.238340533953695E-2</v>
          </cell>
          <cell r="U216">
            <v>6.4883405339536945E-2</v>
          </cell>
          <cell r="V216">
            <v>6.7383405339536948E-2</v>
          </cell>
          <cell r="W216">
            <v>6.988340533953695E-2</v>
          </cell>
          <cell r="X216">
            <v>7.2383405339536952E-2</v>
          </cell>
        </row>
        <row r="217">
          <cell r="N217" t="str">
            <v>Porcentaje de mujeres y población con identidad de género diversa víctimas de violencia sexual incluidas en la estrategia interinstitucional sobre el acceso a la justicia.</v>
          </cell>
          <cell r="O217" t="str">
            <v xml:space="preserve">(Número de Mujeres y población con identidad de género diversa víctimas de violencia sexual incluidas en la estrategia interinstitucional sobre el acceso a la justicia / Total de  mujeres y población con identidad de género diversa víctimas de violencia sexual) x 100 </v>
          </cell>
          <cell r="P217" t="str">
            <v>Acumulado</v>
          </cell>
          <cell r="Q217">
            <v>0</v>
          </cell>
          <cell r="R217">
            <v>2020</v>
          </cell>
          <cell r="S217">
            <v>0.2</v>
          </cell>
          <cell r="T217">
            <v>0.60000000000000009</v>
          </cell>
          <cell r="U217">
            <v>1</v>
          </cell>
          <cell r="V217">
            <v>0</v>
          </cell>
          <cell r="W217">
            <v>0</v>
          </cell>
          <cell r="X217">
            <v>0</v>
          </cell>
        </row>
        <row r="218">
          <cell r="N218" t="str">
            <v>Número de objetos o piezas museológicas recopiladas y conservadas.</v>
          </cell>
          <cell r="O218" t="str">
            <v>Número de objetos o piezas museológicas recopiladas y conservadas.</v>
          </cell>
          <cell r="P218" t="str">
            <v>Acumulado</v>
          </cell>
          <cell r="Q218">
            <v>0</v>
          </cell>
          <cell r="R218">
            <v>2020</v>
          </cell>
          <cell r="S218">
            <v>0</v>
          </cell>
          <cell r="T218">
            <v>0</v>
          </cell>
          <cell r="U218">
            <v>10</v>
          </cell>
          <cell r="V218">
            <v>30</v>
          </cell>
          <cell r="W218">
            <v>60</v>
          </cell>
          <cell r="X218">
            <v>90</v>
          </cell>
        </row>
        <row r="219">
          <cell r="N219" t="str">
            <v>Número de municipios con procesos de memoria documental preservada.</v>
          </cell>
          <cell r="O219" t="str">
            <v>Número de municipios con procesos de memoria documental (abarcando desde el acercamiento con la comunidad hasta la apropiación social para dar continuidad a la protección de archivos, pasando su recolección e inclusión en el Registro).</v>
          </cell>
          <cell r="P219" t="str">
            <v>Acumulado</v>
          </cell>
          <cell r="Q219">
            <v>88</v>
          </cell>
          <cell r="R219">
            <v>2020</v>
          </cell>
          <cell r="S219">
            <v>102</v>
          </cell>
          <cell r="T219">
            <v>116</v>
          </cell>
          <cell r="U219">
            <v>130</v>
          </cell>
          <cell r="V219">
            <v>144</v>
          </cell>
          <cell r="W219">
            <v>158</v>
          </cell>
          <cell r="X219">
            <v>172</v>
          </cell>
        </row>
        <row r="220">
          <cell r="N220" t="str">
            <v>Número de piezas audiovisuales divulgadas.</v>
          </cell>
          <cell r="O220" t="str">
            <v>Número de Piezas audiovisuales divulgadas (Campañas de divulgación masivas que lleguen a la mayor cantidad de público posible, en la ciudad, la ruralidad y la Colombia profunda.).</v>
          </cell>
          <cell r="P220" t="str">
            <v>Acumulado</v>
          </cell>
          <cell r="Q220">
            <v>22</v>
          </cell>
          <cell r="R220">
            <v>2020</v>
          </cell>
          <cell r="S220">
            <v>42</v>
          </cell>
          <cell r="T220">
            <v>62</v>
          </cell>
          <cell r="U220">
            <v>82</v>
          </cell>
          <cell r="V220">
            <v>102</v>
          </cell>
          <cell r="W220">
            <v>122</v>
          </cell>
          <cell r="X220">
            <v>142</v>
          </cell>
        </row>
        <row r="221">
          <cell r="N221" t="str">
            <v>Número de iniciativas de memoria histórica sobre el conflicto armado acompañadas.</v>
          </cell>
          <cell r="O221" t="str">
            <v>Número de iniciativas de memoria histórica sobre el conflicto armado acompañadas.</v>
          </cell>
          <cell r="P221" t="str">
            <v>Acumulado</v>
          </cell>
          <cell r="Q221">
            <v>137</v>
          </cell>
          <cell r="R221">
            <v>2020</v>
          </cell>
          <cell r="S221">
            <v>162</v>
          </cell>
          <cell r="T221">
            <v>187</v>
          </cell>
          <cell r="U221">
            <v>212</v>
          </cell>
          <cell r="V221">
            <v>237</v>
          </cell>
          <cell r="W221">
            <v>262</v>
          </cell>
          <cell r="X221">
            <v>287</v>
          </cell>
        </row>
        <row r="222">
          <cell r="N222" t="str">
            <v>Porcentaje de avance en el diseño e implementación del registro de acciones territoriales desde el nivel central y local para la difusión y apropiación colectiva de la memoria histórica.</v>
          </cell>
          <cell r="O222" t="str">
            <v>Sumatoria del porcentaje de avance en el diseño e implementación del registro de acciones territoriales desde el nivel central y local para la difusión y apropiación colectiva de la memoria histórica
Hito 1. Diseñar el registro=30%.
Hito 2. Desarrollo y habilitación del registro=40%.
Hito 3. Socialización e implementación del registro=30%.</v>
          </cell>
          <cell r="P222" t="str">
            <v>Acumulado</v>
          </cell>
          <cell r="Q222">
            <v>0</v>
          </cell>
          <cell r="R222">
            <v>2020</v>
          </cell>
          <cell r="S222">
            <v>0.3</v>
          </cell>
          <cell r="T222">
            <v>0.7</v>
          </cell>
          <cell r="U222">
            <v>1</v>
          </cell>
          <cell r="V222">
            <v>0</v>
          </cell>
          <cell r="W222">
            <v>0</v>
          </cell>
          <cell r="X222">
            <v>0</v>
          </cell>
        </row>
        <row r="223">
          <cell r="N223" t="str">
            <v>Número de Actos simbólicos y de dignificación implementados.</v>
          </cell>
          <cell r="O223" t="str">
            <v>Número de Actos simbólicos y de dignificación implementados.</v>
          </cell>
          <cell r="P223" t="str">
            <v>Acumulado</v>
          </cell>
          <cell r="Q223">
            <v>1008</v>
          </cell>
          <cell r="R223">
            <v>2020</v>
          </cell>
          <cell r="S223">
            <v>0</v>
          </cell>
          <cell r="T223">
            <v>1248</v>
          </cell>
          <cell r="U223">
            <v>1488</v>
          </cell>
          <cell r="V223">
            <v>1728</v>
          </cell>
          <cell r="W223">
            <v>1968</v>
          </cell>
          <cell r="X223">
            <v>2208</v>
          </cell>
        </row>
        <row r="224">
          <cell r="N224" t="str">
            <v>Número de actos simbólicos y de dignificación implementados con víctimas en el exterior.</v>
          </cell>
          <cell r="O224" t="str">
            <v xml:space="preserve">Sumatoria del número de actos simbólicos y de dignificación implementados con víctimas en el exterior. </v>
          </cell>
          <cell r="P224" t="str">
            <v>Flujo</v>
          </cell>
          <cell r="Q224">
            <v>41</v>
          </cell>
          <cell r="R224">
            <v>2020</v>
          </cell>
          <cell r="S224">
            <v>41</v>
          </cell>
          <cell r="T224">
            <v>41</v>
          </cell>
          <cell r="U224">
            <v>41</v>
          </cell>
          <cell r="V224">
            <v>41</v>
          </cell>
          <cell r="W224">
            <v>41</v>
          </cell>
          <cell r="X224">
            <v>41</v>
          </cell>
        </row>
        <row r="225">
          <cell r="N225" t="str">
            <v>Porcentaje de avance en la construcción de lineamientos de política para la investigación que contribuyan al esclarecimiento de la verdad histórica.</v>
          </cell>
          <cell r="O225" t="str">
            <v>Sumatoria del porcentaje de avance en la construcción de lineamientos de política para la investigación que contribuyan al esclarecimiento de la verdad histórica.
Hito 1. Construcción de propuesta de lineamientos de política para la investigación que contribuyan al esclarecimiento de la verdad histórica. =25%.
Hito 2. Desarrollo de una versión preliminar del documento metodológico=25%.
Hito 3. Socializar del documento metodológico=25%.
Hito 4. Desarrollo de la versión final del documento metodológico =25%.</v>
          </cell>
          <cell r="P225" t="str">
            <v>Acumulado</v>
          </cell>
          <cell r="Q225">
            <v>0</v>
          </cell>
          <cell r="R225">
            <v>2020</v>
          </cell>
          <cell r="S225">
            <v>0</v>
          </cell>
          <cell r="T225">
            <v>0.25</v>
          </cell>
          <cell r="U225">
            <v>0.5</v>
          </cell>
          <cell r="V225">
            <v>1</v>
          </cell>
          <cell r="W225">
            <v>0</v>
          </cell>
          <cell r="X225">
            <v>0</v>
          </cell>
        </row>
        <row r="226">
          <cell r="N226" t="str">
            <v>Porcentaje de avance en la realización de evaluaciones de política sobre las medidas de satisfacción y reparación simbólicas dirigidas al conglomerado social.</v>
          </cell>
          <cell r="O226" t="str">
            <v>Sumatoria del porcentaje de avance en la realización de evaluaciones de política sobre las medidas de satisfacción y reparación simbólicas dirigidas al conglomerado social
Hito 1. Alistamiento para la evaluación sobre construcción de memoria=12,5%.
Hito 2. Evaluación sobre construcción de memoria elaborada= 12,5%.
Hito 3. Alistamiento para la evaluación sobre protección y preservación de la memoria= 12,5%.
Hito 4. Evaluación sobre protección y preservación de la memoria elaborada= 12,5%.
Hito 5. Alistamiento para la evaluación sobre difusión y apropiación social de la memoria =12,5%.
Hito 6. Evaluación sobre difusión y apropiación social de la memoria elaborada =12,5%.
Hito 7. Alistamiento para la evaluación sobre el fomento del reconocimiento del impacto del conflicto armado interno en la sociedad y la promoción de la convivencia=12,5%.
Hito 8. Evaluación sobre el fomento del reconocimiento del impacto del conflicto armado interno en la sociedad y la promoción de la convivencia elaborada=12,5%.</v>
          </cell>
          <cell r="P226" t="str">
            <v>Acumulado</v>
          </cell>
          <cell r="Q226">
            <v>0</v>
          </cell>
          <cell r="R226">
            <v>2020</v>
          </cell>
          <cell r="S226">
            <v>0</v>
          </cell>
          <cell r="T226">
            <v>0.125</v>
          </cell>
          <cell r="U226">
            <v>0.25</v>
          </cell>
          <cell r="V226">
            <v>0.375</v>
          </cell>
          <cell r="W226">
            <v>0.5</v>
          </cell>
          <cell r="X226">
            <v>0.625</v>
          </cell>
        </row>
        <row r="227">
          <cell r="N227" t="str">
            <v xml:space="preserve">Número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O227" t="str">
            <v xml:space="preserve">Sumatoria de documentos técnicos con las orientaciones para la preservación del fondo documental producido por la Comisión de la Verdad en cumplimiento a su mandato garantizando el uso de la información como un bien público elaborado y entregado a las entidades del SIVJRNR. </v>
          </cell>
          <cell r="P227" t="str">
            <v>Acumulado</v>
          </cell>
          <cell r="Q227">
            <v>0</v>
          </cell>
          <cell r="R227">
            <v>2020</v>
          </cell>
          <cell r="S227">
            <v>1</v>
          </cell>
          <cell r="T227">
            <v>0</v>
          </cell>
          <cell r="U227">
            <v>0</v>
          </cell>
          <cell r="V227">
            <v>0</v>
          </cell>
          <cell r="W227">
            <v>0</v>
          </cell>
          <cell r="X227">
            <v>0</v>
          </cell>
        </row>
        <row r="228">
          <cell r="N228" t="str">
            <v>Número de documentos con la estrategia de articulación con la JEP y la UBPD para difundir hallazgos y recomendaciones sobre las investigaciones desarrolladas por la Comisión de la Verdad elaborado y entregado a las entidades del SIVJRNR.</v>
          </cell>
          <cell r="O228" t="str">
            <v>Sumatoria de documentos con la estrategia de articulación con la JEP y la UBPD para difundir hallazgos y recomendaciones sobre las investigaciones desarrolladas por la Comisión de la Verdad elaborado y entregado a las entidades del SIVJRNR.</v>
          </cell>
          <cell r="P228" t="str">
            <v>Acumulado</v>
          </cell>
          <cell r="Q228">
            <v>0</v>
          </cell>
          <cell r="R228">
            <v>2020</v>
          </cell>
          <cell r="S228">
            <v>1</v>
          </cell>
          <cell r="T228">
            <v>0</v>
          </cell>
          <cell r="U228">
            <v>0</v>
          </cell>
          <cell r="V228">
            <v>0</v>
          </cell>
          <cell r="W228">
            <v>0</v>
          </cell>
          <cell r="X228">
            <v>0</v>
          </cell>
        </row>
        <row r="229">
          <cell r="N229" t="str">
            <v>Número de sujetos de reparación colectiva étnicos con ficha de identificación cargada en el sistema de información.</v>
          </cell>
          <cell r="O229" t="str">
            <v>Número de sujetos de reparación colectiva étnicos con ficha de identificación cargada en el sistema de información.</v>
          </cell>
          <cell r="P229" t="str">
            <v>Acumulado</v>
          </cell>
          <cell r="Q229">
            <v>284</v>
          </cell>
          <cell r="R229">
            <v>2020</v>
          </cell>
          <cell r="S229">
            <v>0</v>
          </cell>
          <cell r="T229">
            <v>314</v>
          </cell>
          <cell r="U229">
            <v>334</v>
          </cell>
          <cell r="V229">
            <v>354</v>
          </cell>
          <cell r="W229">
            <v>374</v>
          </cell>
          <cell r="X229">
            <v>394</v>
          </cell>
        </row>
        <row r="230">
          <cell r="N230" t="str">
            <v xml:space="preserve">Número de sujetos de reparación colectiva étnicos con informe de cierre de fase de alistamiento finalizado. </v>
          </cell>
          <cell r="O230" t="str">
            <v xml:space="preserve">Número de sujetos de reparación colectiva étnicos con informe de cierre de fase de alistamiento finalizado. </v>
          </cell>
          <cell r="P230" t="str">
            <v>Acumulado</v>
          </cell>
          <cell r="Q230">
            <v>140</v>
          </cell>
          <cell r="R230">
            <v>2020</v>
          </cell>
          <cell r="S230">
            <v>157</v>
          </cell>
          <cell r="T230">
            <v>176</v>
          </cell>
          <cell r="U230">
            <v>195</v>
          </cell>
          <cell r="V230">
            <v>214</v>
          </cell>
          <cell r="W230">
            <v>233</v>
          </cell>
          <cell r="X230">
            <v>252</v>
          </cell>
        </row>
        <row r="231">
          <cell r="N231" t="str">
            <v xml:space="preserve">Número de sujetos de reparación colectiva étnicos con fase de caracterización del daño finalizada. </v>
          </cell>
          <cell r="O231" t="str">
            <v xml:space="preserve">Número de sujetos de reparación colectiva étnicos con informe de cierre de fase de caracterización del daño finalizado. </v>
          </cell>
          <cell r="P231" t="str">
            <v>Acumulado</v>
          </cell>
          <cell r="Q231">
            <v>86</v>
          </cell>
          <cell r="R231">
            <v>2020</v>
          </cell>
          <cell r="S231">
            <v>116</v>
          </cell>
          <cell r="T231">
            <v>132</v>
          </cell>
          <cell r="U231">
            <v>148</v>
          </cell>
          <cell r="V231">
            <v>164</v>
          </cell>
          <cell r="W231">
            <v>180</v>
          </cell>
          <cell r="X231">
            <v>196</v>
          </cell>
        </row>
        <row r="232">
          <cell r="N232" t="str">
            <v xml:space="preserve">Número de sujetos de reparación colectiva étnicos con informe de cierre de fase de diseño y formulación del PIRC finalizada. </v>
          </cell>
          <cell r="O232" t="str">
            <v xml:space="preserve">Número de sujetos de reparación colectiva étnicos con informe de cierre de fase de diseño y formulación del PIRC finalizada. </v>
          </cell>
          <cell r="P232" t="str">
            <v>Acumulado</v>
          </cell>
          <cell r="Q232">
            <v>52</v>
          </cell>
          <cell r="R232">
            <v>2020</v>
          </cell>
          <cell r="S232">
            <v>74</v>
          </cell>
          <cell r="T232">
            <v>97</v>
          </cell>
          <cell r="U232">
            <v>114</v>
          </cell>
          <cell r="V232">
            <v>131</v>
          </cell>
          <cell r="W232">
            <v>148</v>
          </cell>
          <cell r="X232">
            <v>165</v>
          </cell>
        </row>
        <row r="233">
          <cell r="N233" t="str">
            <v xml:space="preserve">Número de sujetos de reparación colectiva étnicos con resolución de cierre de PIRC. </v>
          </cell>
          <cell r="O233" t="str">
            <v xml:space="preserve">Número de sujetos de reparación colectiva étnicos con resolución de cierre de PIRC. </v>
          </cell>
          <cell r="P233" t="str">
            <v>Acumulado</v>
          </cell>
          <cell r="Q233">
            <v>0</v>
          </cell>
          <cell r="R233">
            <v>2020</v>
          </cell>
          <cell r="S233">
            <v>8</v>
          </cell>
          <cell r="T233">
            <v>17</v>
          </cell>
          <cell r="U233">
            <v>30</v>
          </cell>
          <cell r="V233">
            <v>43</v>
          </cell>
          <cell r="W233">
            <v>56</v>
          </cell>
          <cell r="X233">
            <v>69</v>
          </cell>
        </row>
        <row r="234">
          <cell r="N234" t="str">
            <v>Número de sujetos de reparación colectiva étnicos indemnizados.</v>
          </cell>
          <cell r="O234" t="str">
            <v>Número de sujetos de reparación colectiva étnicos indemnizados.</v>
          </cell>
          <cell r="P234" t="str">
            <v>Acumulado</v>
          </cell>
          <cell r="Q234">
            <v>52</v>
          </cell>
          <cell r="R234">
            <v>2020</v>
          </cell>
          <cell r="S234">
            <v>74</v>
          </cell>
          <cell r="T234">
            <v>97</v>
          </cell>
          <cell r="U234">
            <v>114</v>
          </cell>
          <cell r="V234">
            <v>131</v>
          </cell>
          <cell r="W234">
            <v>148</v>
          </cell>
          <cell r="X234">
            <v>165</v>
          </cell>
        </row>
        <row r="235">
          <cell r="N235" t="str">
            <v>Casos de comunidades étnicas con estudio preliminar adoptado.</v>
          </cell>
          <cell r="O235" t="str">
            <v>Sumatoria de estudios preliminares adoptados.</v>
          </cell>
          <cell r="P235" t="str">
            <v>Flujo</v>
          </cell>
          <cell r="Q235">
            <v>536</v>
          </cell>
          <cell r="R235">
            <v>2020</v>
          </cell>
          <cell r="S235">
            <v>88</v>
          </cell>
          <cell r="T235">
            <v>88</v>
          </cell>
          <cell r="U235">
            <v>88</v>
          </cell>
          <cell r="V235">
            <v>88</v>
          </cell>
          <cell r="W235">
            <v>88</v>
          </cell>
          <cell r="X235">
            <v>88</v>
          </cell>
        </row>
        <row r="236">
          <cell r="N236" t="str">
            <v>Casos de comunidades étnicas con informe de caracterización elaborado.</v>
          </cell>
          <cell r="O236" t="str">
            <v>Sumatoria de informes de caracterización elaborados.</v>
          </cell>
          <cell r="P236" t="str">
            <v>Flujo</v>
          </cell>
          <cell r="Q236">
            <v>151</v>
          </cell>
          <cell r="R236">
            <v>2020</v>
          </cell>
          <cell r="S236">
            <v>90</v>
          </cell>
          <cell r="T236">
            <v>92</v>
          </cell>
          <cell r="U236">
            <v>90</v>
          </cell>
          <cell r="V236">
            <v>90</v>
          </cell>
          <cell r="W236">
            <v>90</v>
          </cell>
          <cell r="X236">
            <v>90</v>
          </cell>
        </row>
        <row r="237">
          <cell r="N237" t="str">
            <v>Solicitudes de inclusión en el Registro Único de Predios y Territorios Abandonados a comunidades indígenas atendidas.</v>
          </cell>
          <cell r="O237" t="str">
            <v>Número de solicitudes de inclusión en el Registro Único de Predios y Territorios Abandonados a comunidades indígenas atendidas.</v>
          </cell>
          <cell r="P237" t="str">
            <v>Flujo</v>
          </cell>
          <cell r="Q237">
            <v>79</v>
          </cell>
          <cell r="R237">
            <v>2020</v>
          </cell>
          <cell r="S237">
            <v>60</v>
          </cell>
          <cell r="T237">
            <v>10</v>
          </cell>
          <cell r="U237">
            <v>10</v>
          </cell>
          <cell r="V237">
            <v>10</v>
          </cell>
          <cell r="W237">
            <v>10</v>
          </cell>
          <cell r="X237">
            <v>10</v>
          </cell>
        </row>
        <row r="238">
          <cell r="N238" t="str">
            <v>Porcentaje de medidas de protección o cancelación de la protección en territorios étnicos inscritos en el Registro Público de la Propiedad.</v>
          </cell>
          <cell r="O238" t="str">
            <v>(Número de medidas de protección o cancelación de la protección en territorios étnicos inscritas en el Registro Público de la Propiedad / Número de solicitudes de inscripción de medidas de protección o cancelación en territorios étnicos recibidas por la SNR comunicadas por la URT) x 100</v>
          </cell>
          <cell r="P238" t="str">
            <v>Flujo</v>
          </cell>
          <cell r="Q238">
            <v>1</v>
          </cell>
          <cell r="R238">
            <v>2020</v>
          </cell>
          <cell r="S238">
            <v>1</v>
          </cell>
          <cell r="T238">
            <v>1</v>
          </cell>
          <cell r="U238">
            <v>1</v>
          </cell>
          <cell r="V238">
            <v>1</v>
          </cell>
          <cell r="W238">
            <v>1</v>
          </cell>
          <cell r="X238">
            <v>1</v>
          </cell>
        </row>
        <row r="239">
          <cell r="N239" t="str">
            <v>Demandas de restitución de derechos territoriales de comunidades étnicas presentadas.</v>
          </cell>
          <cell r="O239" t="str">
            <v>Número de demandas de restitución de derechos territoriales de comunidades étnicas presentadas.</v>
          </cell>
          <cell r="P239" t="str">
            <v>Flujo</v>
          </cell>
          <cell r="Q239">
            <v>125</v>
          </cell>
          <cell r="R239">
            <v>2020</v>
          </cell>
          <cell r="S239">
            <v>80</v>
          </cell>
          <cell r="T239">
            <v>82</v>
          </cell>
          <cell r="U239">
            <v>80</v>
          </cell>
          <cell r="V239">
            <v>80</v>
          </cell>
          <cell r="W239">
            <v>80</v>
          </cell>
          <cell r="X239">
            <v>80</v>
          </cell>
        </row>
        <row r="240">
          <cell r="N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O240" t="str">
            <v xml:space="preserve">Número de documentos técnicos que materializan las estrategias pertinentes para los sujetos de reparación colectiva étnicos, reconocidos en el Registro Único de Víctimas y cuyas acciones implican la adquisición o formalización de predios sobre los territorios colectivos. </v>
          </cell>
          <cell r="P240" t="str">
            <v>Acumulado</v>
          </cell>
          <cell r="Q240">
            <v>0</v>
          </cell>
          <cell r="R240">
            <v>2020</v>
          </cell>
          <cell r="S240">
            <v>1</v>
          </cell>
          <cell r="T240">
            <v>0</v>
          </cell>
          <cell r="U240">
            <v>0</v>
          </cell>
          <cell r="V240">
            <v>0</v>
          </cell>
          <cell r="W240">
            <v>0</v>
          </cell>
          <cell r="X240">
            <v>0</v>
          </cell>
        </row>
        <row r="241">
          <cell r="N241" t="str">
            <v>Porcentaje de solicitudes de Constitución de resguardos indígenas en el marco de los Sujetos de reparación colectiva étnicos con acto administrativo, focalizados por la Unidad para las Víctimas a la ANT.</v>
          </cell>
          <cell r="O241" t="str">
            <v>(Número de solicitudes de constitución de resguardos indígenas, con acto administrativo registrado en el marco de los Sujetos de reparación colectiva étnicos / Número de solicitudes de Constitución de resguardos indígenas en el marco de los Sujetos de reparación colectiva étnicos focalizados por la Unidad para las Víctimas) x 100</v>
          </cell>
          <cell r="P241" t="str">
            <v>Acumulado</v>
          </cell>
          <cell r="Q241">
            <v>0</v>
          </cell>
          <cell r="R241">
            <v>2020</v>
          </cell>
          <cell r="S241">
            <v>6.6666666666666666E-2</v>
          </cell>
          <cell r="T241">
            <v>0.13333333333333333</v>
          </cell>
          <cell r="U241">
            <v>0.2</v>
          </cell>
          <cell r="V241">
            <v>0.26666666666666666</v>
          </cell>
          <cell r="W241">
            <v>0.33333333333333331</v>
          </cell>
          <cell r="X241">
            <v>0.46666666666666667</v>
          </cell>
        </row>
        <row r="242">
          <cell r="N242" t="str">
            <v>Porcentaje de solicitudes de titulación de tierras de comunidades negras con acto administrativo registrado en el marco de los Sujetos de reparación colectiva étnicos, focalizados por la Unidad para las victimas a la ANT.</v>
          </cell>
          <cell r="O242" t="str">
            <v>(Número de solicitudes de titulación de tierras de comunidades negras con acto administrativo registrado en el marco de los Sujetos de reparación colectiva étnicos / Número de solicitudes de titulación de tierras de comunidades negras en el marco de los Sujetos de reparación colectiva étnicos focalizados por la Unidad para las Víctimas) x 100</v>
          </cell>
          <cell r="P242" t="str">
            <v>Acumulado</v>
          </cell>
          <cell r="Q242">
            <v>0</v>
          </cell>
          <cell r="R242">
            <v>2020</v>
          </cell>
          <cell r="S242">
            <v>0.02</v>
          </cell>
          <cell r="T242">
            <v>0.04</v>
          </cell>
          <cell r="U242">
            <v>0.06</v>
          </cell>
          <cell r="V242">
            <v>0.08</v>
          </cell>
          <cell r="W242">
            <v>0.1</v>
          </cell>
          <cell r="X242">
            <v>0.12</v>
          </cell>
        </row>
        <row r="243">
          <cell r="N243" t="str">
            <v>Medidas Cautelares de prevención y protección en favor de las comunidades étnicas solicitadas ante los jueces de restitución de tierras.</v>
          </cell>
          <cell r="O243" t="str">
            <v>Número de solicitudes de prevención y protección de medidas cautelares en favor de comunidades étnicas ante los jueces de restitución de tierras.</v>
          </cell>
          <cell r="P243" t="str">
            <v>Flujo</v>
          </cell>
          <cell r="Q243">
            <v>0</v>
          </cell>
          <cell r="R243">
            <v>2020</v>
          </cell>
          <cell r="S243">
            <v>11</v>
          </cell>
          <cell r="T243">
            <v>11</v>
          </cell>
          <cell r="U243">
            <v>11</v>
          </cell>
          <cell r="V243">
            <v>11</v>
          </cell>
          <cell r="W243">
            <v>11</v>
          </cell>
          <cell r="X243">
            <v>11</v>
          </cell>
        </row>
        <row r="244">
          <cell r="N244" t="str">
            <v>Número de PIRCs étnicos con todas las medidas de rehabilitación psicosocial implementadas.</v>
          </cell>
          <cell r="O244" t="str">
            <v>Número de PIRCs étnicos con todas las medidas de rehabilitación psicosocial implementadas.</v>
          </cell>
          <cell r="P244" t="str">
            <v>Acumulado</v>
          </cell>
          <cell r="Q244">
            <v>0</v>
          </cell>
          <cell r="R244">
            <v>2019</v>
          </cell>
          <cell r="S244">
            <v>8</v>
          </cell>
          <cell r="T244">
            <v>17</v>
          </cell>
          <cell r="U244">
            <v>26</v>
          </cell>
          <cell r="V244">
            <v>35</v>
          </cell>
          <cell r="W244">
            <v>45</v>
          </cell>
          <cell r="X244">
            <v>57</v>
          </cell>
        </row>
        <row r="245">
          <cell r="N245" t="str">
            <v>Porcentaje de órdenes acompañadas por el CNMH en materia de reparación simbólica para comunidades étnicas.</v>
          </cell>
          <cell r="O245" t="str">
            <v>(Número de órdenes acompañadas por el CNMH en materia de reparación simbólica para comunidades étnicas / Número de órdenes proferidas en materia de reparación simbólica para comunidades étnicas a cargo del CNMH) x 100</v>
          </cell>
          <cell r="P245" t="str">
            <v>Flujo</v>
          </cell>
          <cell r="Q245">
            <v>1</v>
          </cell>
          <cell r="R245">
            <v>2020</v>
          </cell>
          <cell r="S245">
            <v>1</v>
          </cell>
          <cell r="T245">
            <v>1</v>
          </cell>
          <cell r="U245">
            <v>1</v>
          </cell>
          <cell r="V245">
            <v>1</v>
          </cell>
          <cell r="W245">
            <v>1</v>
          </cell>
          <cell r="X245">
            <v>1</v>
          </cell>
        </row>
        <row r="246">
          <cell r="N246" t="str">
            <v>Número de PIRC étnicos acompañados en materia de reconstrucción, apropiación y difusión de la memoria histórica a cargo del CNMH.</v>
          </cell>
          <cell r="O246" t="str">
            <v>Número de PIRC étnicos acompañados en materia de reconstrucción, apropiación y difusión de la memoria histórica a cargo del CNMH.</v>
          </cell>
          <cell r="P246" t="str">
            <v>Acumulado</v>
          </cell>
          <cell r="Q246">
            <v>6</v>
          </cell>
          <cell r="R246">
            <v>2020</v>
          </cell>
          <cell r="S246">
            <v>12</v>
          </cell>
          <cell r="T246">
            <v>24</v>
          </cell>
          <cell r="U246">
            <v>36</v>
          </cell>
          <cell r="V246">
            <v>48</v>
          </cell>
          <cell r="W246">
            <v>60</v>
          </cell>
          <cell r="X246">
            <v>72</v>
          </cell>
        </row>
        <row r="247">
          <cell r="N247" t="str">
            <v>Número de procedimientos finalizados por la ANT a favor de comunidades étnicas en proceso de restitución de derechos territoriales. </v>
          </cell>
          <cell r="O247" t="str">
            <v>Número de procedimientos incluidos en el Plan de atención de la Subdirección de asuntos étnicos de la ANT, finalizados a favor de comunidades étnicas en proceso de restitución de derechos territoriales</v>
          </cell>
          <cell r="P247" t="str">
            <v>Acumulado</v>
          </cell>
          <cell r="Q247">
            <v>0</v>
          </cell>
          <cell r="R247">
            <v>2020</v>
          </cell>
          <cell r="S247">
            <v>50</v>
          </cell>
          <cell r="T247">
            <v>100</v>
          </cell>
          <cell r="U247">
            <v>150</v>
          </cell>
          <cell r="V247">
            <v>200</v>
          </cell>
          <cell r="W247">
            <v>250</v>
          </cell>
          <cell r="X247">
            <v>300</v>
          </cell>
        </row>
        <row r="248">
          <cell r="N248" t="str">
            <v>Porcentaje de entidades del SNARIV acompañadas técnicamente para el diseño de planes, programas y proyectos en prevención, asistencia, atención y reparación integral a las víctimas.</v>
          </cell>
          <cell r="O248" t="str">
            <v>(Número de entidades del SNARIV acompañadas técnicamente para el diseño de planes, programas y proyectos en prevención, asistencia, atención y reparación integral a las víctimas / Número de entidades del SNARIV que solicitan el acompañamiento) x 100</v>
          </cell>
          <cell r="P248" t="str">
            <v>Flujo</v>
          </cell>
          <cell r="Q248">
            <v>0</v>
          </cell>
          <cell r="R248">
            <v>2020</v>
          </cell>
          <cell r="S248">
            <v>1</v>
          </cell>
          <cell r="T248">
            <v>1</v>
          </cell>
          <cell r="U248">
            <v>1</v>
          </cell>
          <cell r="V248">
            <v>1</v>
          </cell>
          <cell r="W248">
            <v>1</v>
          </cell>
          <cell r="X248">
            <v>1</v>
          </cell>
        </row>
        <row r="249">
          <cell r="N249"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O249" t="str">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Hito 1. Definición de una nueva estrategia de acuerdo con las definiciones conceptuales realizadas en el marco del PAS=10%.
Hito 2. Definición de los indicadores de seguimiento de la estrategia=15%.
Hito 3. Unificación de las herramientas de seguimiento=25%.
Hito 4. Análisis de la arquitectura institucional y de competencias nacionales y territoriales=10%.
Hito 5. Expedición del acto administrativo=10%.
Hilo 6: Socialización del nuevo modelo de estrategia de corresponsabilidad=15%.
Hito 7. Implementación del nuevo modelo de estrategia de corresponsabilidad =15%.</v>
          </cell>
          <cell r="P249" t="str">
            <v>Acumulado</v>
          </cell>
          <cell r="Q249">
            <v>0</v>
          </cell>
          <cell r="R249">
            <v>2020</v>
          </cell>
          <cell r="S249">
            <v>0.1</v>
          </cell>
          <cell r="T249">
            <v>0.25</v>
          </cell>
          <cell r="U249">
            <v>0.5</v>
          </cell>
          <cell r="V249">
            <v>0.6</v>
          </cell>
          <cell r="W249">
            <v>0.7</v>
          </cell>
          <cell r="X249">
            <v>0.85</v>
          </cell>
        </row>
        <row r="250">
          <cell r="N250" t="str">
            <v>Número de entidades territoriales asistidas técnicamente en los procesos de planeación, presupuestación y seguimiento de la política, que incorpora los aspectos técnicos, financieros y administrativos.</v>
          </cell>
          <cell r="O250" t="str">
            <v>Número de entidades territoriales asistidas técnicamente en los procesos de planeación, ejecución y seguimiento de la política, que incorpora los aspectos técnicos, financieros y administrativos.</v>
          </cell>
          <cell r="P250" t="str">
            <v>Flujo</v>
          </cell>
          <cell r="Q250">
            <v>273</v>
          </cell>
          <cell r="R250">
            <v>2020</v>
          </cell>
          <cell r="S250">
            <v>450</v>
          </cell>
          <cell r="T250">
            <v>450</v>
          </cell>
          <cell r="U250">
            <v>900</v>
          </cell>
          <cell r="V250">
            <v>900</v>
          </cell>
          <cell r="W250">
            <v>900</v>
          </cell>
          <cell r="X250">
            <v>900</v>
          </cell>
        </row>
        <row r="251">
          <cell r="N251" t="str">
            <v>Número de entidades territoriales asistidas técnicamente en los procesos de planeación y seguimiento de la política, que incorpora los aspectos técnicos, financieros y administrativos.</v>
          </cell>
          <cell r="O251" t="str">
            <v>Número de entidades territoriales asistidas técnicamente en los procesos de planeación y seguimiento de la política, que incorpora los aspectos técnicos, financieros y administrativos.</v>
          </cell>
          <cell r="P251" t="str">
            <v>Flujo</v>
          </cell>
          <cell r="Q251">
            <v>1133</v>
          </cell>
          <cell r="R251">
            <v>2020</v>
          </cell>
          <cell r="S251">
            <v>1133</v>
          </cell>
          <cell r="T251">
            <v>1133</v>
          </cell>
          <cell r="U251">
            <v>1133</v>
          </cell>
          <cell r="V251">
            <v>1133</v>
          </cell>
          <cell r="W251">
            <v>1133</v>
          </cell>
          <cell r="X251">
            <v>1133</v>
          </cell>
        </row>
        <row r="252">
          <cell r="N252" t="str">
            <v>Número de entidades territoriales con proyectos de fortalecimiento implementados.</v>
          </cell>
          <cell r="O252" t="str">
            <v>Número de entidades territoriales con proyectos de fortalecimiento implementados.</v>
          </cell>
          <cell r="P252" t="str">
            <v>Acumulado</v>
          </cell>
          <cell r="Q252">
            <v>135</v>
          </cell>
          <cell r="R252">
            <v>2020</v>
          </cell>
          <cell r="S252">
            <v>145</v>
          </cell>
          <cell r="T252">
            <v>155</v>
          </cell>
          <cell r="U252">
            <v>165</v>
          </cell>
          <cell r="V252">
            <v>175</v>
          </cell>
          <cell r="W252">
            <v>185</v>
          </cell>
          <cell r="X252">
            <v>195</v>
          </cell>
        </row>
        <row r="253">
          <cell r="N253" t="str">
            <v>Porcentaje de avance en la unificación de las herramientas de planeación y seguimiento territorial de la política de víctimas.</v>
          </cell>
          <cell r="O253" t="str">
            <v>Sumatoria del porcentaje de avance en la unificación de las herramientas de planeación y seguimiento territorial de la política de víctimas
Hito 1. Revisión de la operabilidad y viabilidad normativa para la unificación de las herramientas de planeación y seguimiento territorial de la PV=25%.
Hito 2. Formulación de propuestas normativas y ajuste tecnológico para la unificación de herramientas de planeación y seguimiento territorial de la PV en un reporte simplificado para su aprobación=25%.
Hito 3. Aprobación y socialización del reporte simplificado para la planeación y seguimiento territorial de la PVs=25%.
Hito 4. Implementación del reporte simplificado de planeación y seguimiento territorial de la PV por parte de las entidades territoriales=25%.</v>
          </cell>
          <cell r="P253" t="str">
            <v>Acumulado</v>
          </cell>
          <cell r="Q253">
            <v>0</v>
          </cell>
          <cell r="R253">
            <v>2020</v>
          </cell>
          <cell r="S253">
            <v>0.25</v>
          </cell>
          <cell r="T253">
            <v>0.5</v>
          </cell>
          <cell r="U253">
            <v>0.75</v>
          </cell>
          <cell r="V253">
            <v>1</v>
          </cell>
          <cell r="W253">
            <v>0</v>
          </cell>
          <cell r="X253">
            <v>0</v>
          </cell>
        </row>
        <row r="254">
          <cell r="N254" t="str">
            <v>Porcentaje de avance en el diseño y socialización de lineamientos para el funcionamiento de los comités territoriales de justicia transicional y demás instancias de coordinación territorial de la política de víctimas.</v>
          </cell>
          <cell r="O254" t="str">
            <v>Sumatoria del porcentaje de avance en el diseño y socialización de lineamientos para el funcionamiento de los comités territoriales de justicia transicional y demás instancias de coordinación territorial de la política de víctimas
Hito 1. Versión preliminar de lineamientos para el funcionamiento de los comités territoriales de justicia transicional y demás instancias territoriales de coordinación para la implementación de la política de víctimas=25%.
Hito 2. Versión final de lineamientos para los comités territoriales de justicia transicional y demás instancias territoriales de coordinación en la implementación de la política de víctimas=25%.
Hito 3. Lineamientos para el funcionamiento de los comités territoriales de justicia transicional y demás instancias territoriales de coordinación en la implementación de la política de víctimas formalizados o expedidos=25%.
Hito 4. Lineamientos para el funcionamiento de los comités territoriales de justicia transicional y demás instancias territoriales de coordinación en la implementación de la política de víctimas socializados=25%.</v>
          </cell>
          <cell r="P254" t="str">
            <v>Acumulado</v>
          </cell>
          <cell r="Q254">
            <v>0</v>
          </cell>
          <cell r="R254">
            <v>2020</v>
          </cell>
          <cell r="S254">
            <v>0.25</v>
          </cell>
          <cell r="T254">
            <v>0.5</v>
          </cell>
          <cell r="U254">
            <v>0.75</v>
          </cell>
          <cell r="V254">
            <v>0.77</v>
          </cell>
          <cell r="W254">
            <v>0.8</v>
          </cell>
          <cell r="X254">
            <v>0.83</v>
          </cell>
        </row>
        <row r="255">
          <cell r="N255" t="str">
            <v>Porcentaje de avance en el ajuste en la metodología de medición de los indicadores de seguimiento a la Estrategia de Corresponsabilidad de la Política Pública de Víctimas.</v>
          </cell>
          <cell r="O255" t="str">
            <v>Sumatoria del porcentaje de avance en el ajuste en la metodología de medición de los indicadores de seguimiento a la Estrategia de Corresponsabilidad de la Política Pública de Víctimas.
Hito 1. Versión preliminar de lineamientos para la medición de los indicadores de seguimiento a la Estrategia de Corresponsabilidad de la PPV=20%.
Hito 2. Versión final de lineamientos para la medición de los indicadores de seguimiento a la Estrategia de Corresponsabilidad de la PPV=20%.
Hito 3. Socialización de lineamientos para la medición de los indicadores de seguimiento a la Estrategia de Corresponsabilidad de la PPV=20%.
Hito 4.  Lineamientos para la medición de los indicadores de seguimiento a la Estrategia de Corresponsabilidad de la PPV formalizados y expedidos=20%.
Hito 5. Medición de los indicadores de seguimiento a la Estrategia de Corresponsabilidad de la PPV=20%.</v>
          </cell>
          <cell r="P255" t="str">
            <v>Acumulado</v>
          </cell>
          <cell r="Q255">
            <v>0</v>
          </cell>
          <cell r="R255">
            <v>2020</v>
          </cell>
          <cell r="S255">
            <v>0.2</v>
          </cell>
          <cell r="T255">
            <v>0.4</v>
          </cell>
          <cell r="U255">
            <v>0.6</v>
          </cell>
          <cell r="V255">
            <v>0.8</v>
          </cell>
          <cell r="W255">
            <v>0.81659999999999999</v>
          </cell>
          <cell r="X255">
            <v>0.83620000000000005</v>
          </cell>
        </row>
        <row r="256">
          <cell r="N256" t="str">
            <v>Porcentaje de avance en el ajuste en la metodología del medición del indicador de capacidad territorial.</v>
          </cell>
          <cell r="O256" t="str">
            <v>Sumatoria del porcentaje de avance en el ajuste en la metodología del medición del indicador de capacidad territorial
Hito 1. Versión preliminar de lineamientos para la medición del indicador de capacidad territorial=20%.
Hito 2. Versión final de lineamientos para la medición del indicador de capacidad territorial=20%.
Hito 3. Socialización de lineamientos para la medición del indicador de capacidad territorial=20%.
Hito 4.  Lineamientos para la medición del indicador de capacidad territorial formalizados y expedidos=20%.
Hito 5. Medición del indicador de capacidad territorial=20%.</v>
          </cell>
          <cell r="P256" t="str">
            <v>Acumulado</v>
          </cell>
          <cell r="Q256">
            <v>0</v>
          </cell>
          <cell r="R256">
            <v>2020</v>
          </cell>
          <cell r="S256">
            <v>0.2</v>
          </cell>
          <cell r="T256">
            <v>0.4</v>
          </cell>
          <cell r="U256">
            <v>0.6</v>
          </cell>
          <cell r="V256">
            <v>0.8</v>
          </cell>
          <cell r="W256">
            <v>0.81659999999999999</v>
          </cell>
          <cell r="X256">
            <v>0.83620000000000005</v>
          </cell>
        </row>
        <row r="257">
          <cell r="N257" t="str">
            <v>Número de Entidades territoriales certificadas en su contribución al goce efectivo de derechos de la población víctima.</v>
          </cell>
          <cell r="O257" t="str">
            <v>Número de Entidades territoriales certificadas en su contribución al goce efectivo de derechos de la población víctima.</v>
          </cell>
          <cell r="P257" t="str">
            <v>Flujo</v>
          </cell>
          <cell r="Q257">
            <v>1133</v>
          </cell>
          <cell r="R257">
            <v>2020</v>
          </cell>
          <cell r="S257">
            <v>1133</v>
          </cell>
          <cell r="T257">
            <v>1133</v>
          </cell>
          <cell r="U257">
            <v>1133</v>
          </cell>
          <cell r="V257">
            <v>1133</v>
          </cell>
          <cell r="W257">
            <v>1133</v>
          </cell>
          <cell r="X257">
            <v>1133</v>
          </cell>
        </row>
        <row r="258">
          <cell r="N258" t="str">
            <v>Porcentaje de avance de la caracterización de la oferta territorial  de la política pública de víctimas definiendo las rutas de acceso y alcance de los bienes y servicios asociados a cada derecho.</v>
          </cell>
          <cell r="O258" t="str">
            <v>Sumatoria del porcentaje de avance de la caracterización de la oferta territorial  de la política pública de víctimas definiendo las rutas de acceso y alcance de los bienes y servicios asociados a cada derecho
Hito 1. Ajuste de la herramienta de caracterización de la oferta territorial de la política pública de víctimas por derecho en la implementación de la política de víctimas=25%.
Hito 2. Socialización y asistencia técnica a entidades territoriales para la caracterización de la oferta territorial  pública de víctimas=25%.
Hito 3. Desarrollo de la caracterización de la oferta territorial de la política pública de víctimas=25%.
Hito 4. Balance de la caracterización de la oferta territorial por derecho en la implementación de la política de víctimas=25%.</v>
          </cell>
          <cell r="P258" t="str">
            <v>Acumulado</v>
          </cell>
          <cell r="Q258">
            <v>0</v>
          </cell>
          <cell r="R258">
            <v>2020</v>
          </cell>
          <cell r="S258">
            <v>0.25</v>
          </cell>
          <cell r="T258">
            <v>0.5</v>
          </cell>
          <cell r="U258">
            <v>0.75</v>
          </cell>
          <cell r="V258">
            <v>0.77</v>
          </cell>
          <cell r="W258">
            <v>0.8</v>
          </cell>
          <cell r="X258">
            <v>0.83</v>
          </cell>
        </row>
        <row r="259">
          <cell r="N259" t="str">
            <v>Número de documentos publicados con la regionalización indicativa para los proyectos de inversión.</v>
          </cell>
          <cell r="O259" t="str">
            <v>Número de documentos publicados con la regionalización indicativa para los proyectos de inversión.</v>
          </cell>
          <cell r="P259" t="str">
            <v>Acumulado</v>
          </cell>
          <cell r="Q259">
            <v>0</v>
          </cell>
          <cell r="R259">
            <v>2020</v>
          </cell>
          <cell r="S259">
            <v>0</v>
          </cell>
          <cell r="T259">
            <v>1</v>
          </cell>
          <cell r="U259">
            <v>0</v>
          </cell>
          <cell r="V259">
            <v>0</v>
          </cell>
          <cell r="W259">
            <v>0</v>
          </cell>
          <cell r="X259">
            <v>0</v>
          </cell>
        </row>
        <row r="260">
          <cell r="N260" t="str">
            <v>Número de mesas articuladas.</v>
          </cell>
          <cell r="O260" t="str">
            <v>Número de mesas articuladas.</v>
          </cell>
          <cell r="P260" t="str">
            <v>Flujo</v>
          </cell>
          <cell r="Q260">
            <v>0</v>
          </cell>
          <cell r="R260">
            <v>2020</v>
          </cell>
          <cell r="S260">
            <v>2</v>
          </cell>
          <cell r="T260">
            <v>2</v>
          </cell>
          <cell r="U260">
            <v>2</v>
          </cell>
          <cell r="V260">
            <v>2</v>
          </cell>
          <cell r="W260">
            <v>2</v>
          </cell>
          <cell r="X260">
            <v>2</v>
          </cell>
        </row>
        <row r="261">
          <cell r="N261" t="str">
            <v>Número de informes de seguimiento a la política pública de víctimas en las zonas rurales realizados.</v>
          </cell>
          <cell r="O261" t="str">
            <v>Número de informes de seguimiento a la política pública de víctimas en las zonas rurales realizados.</v>
          </cell>
          <cell r="P261" t="str">
            <v>Flujo</v>
          </cell>
          <cell r="Q261">
            <v>3</v>
          </cell>
          <cell r="R261">
            <v>2020</v>
          </cell>
          <cell r="S261">
            <v>3</v>
          </cell>
          <cell r="T261">
            <v>3</v>
          </cell>
          <cell r="U261">
            <v>3</v>
          </cell>
          <cell r="V261">
            <v>3</v>
          </cell>
          <cell r="W261">
            <v>3</v>
          </cell>
          <cell r="X261">
            <v>3</v>
          </cell>
        </row>
        <row r="262">
          <cell r="N262" t="str">
            <v>Número de personas capacitadas adscritas a la Delegada para los Derechos de la Población en Movilidad Humana, actualización  de marcos normativos para atención, orientación y asesoría especializada a las víctimas de desplazamiento forzado.</v>
          </cell>
          <cell r="O262" t="str">
            <v>Número de personas capacitadas adscritas a la Delegada para los Derechos de la Población en Movilidad Humana, actualización  de marcos normativos para atención, orientación y asesoría especializada a las víctimas de desplazamiento forzado.</v>
          </cell>
          <cell r="P262" t="str">
            <v>Flujo</v>
          </cell>
          <cell r="Q262">
            <v>150</v>
          </cell>
          <cell r="R262">
            <v>2019</v>
          </cell>
          <cell r="S262">
            <v>150</v>
          </cell>
          <cell r="T262">
            <v>150</v>
          </cell>
          <cell r="U262">
            <v>150</v>
          </cell>
          <cell r="V262">
            <v>150</v>
          </cell>
          <cell r="W262">
            <v>150</v>
          </cell>
          <cell r="X262">
            <v>150</v>
          </cell>
        </row>
        <row r="263">
          <cell r="N263" t="str">
            <v>Porcentaje de avance en la construcción del plan de acción para la articulación institucional entre el SIVJRNR y SNARIV.</v>
          </cell>
          <cell r="O263" t="str">
            <v>Sumatoria del porcentaje de avance en la construcción del plan de acción para la articulación institucional entre el SIVJRNR y SNARIV
Hito 1. Mesas técnicas con entidades=30%.
Hito 2. Concertación con entidades=30%.
Hito 3. Documento de Lineamientos técnicos publicado=40%.</v>
          </cell>
          <cell r="P263" t="str">
            <v>Acumulado</v>
          </cell>
          <cell r="Q263">
            <v>0</v>
          </cell>
          <cell r="R263">
            <v>2020</v>
          </cell>
          <cell r="S263">
            <v>0.3</v>
          </cell>
          <cell r="T263">
            <v>0.6</v>
          </cell>
          <cell r="U263">
            <v>1</v>
          </cell>
          <cell r="V263">
            <v>0</v>
          </cell>
          <cell r="W263">
            <v>0</v>
          </cell>
          <cell r="X263">
            <v>0</v>
          </cell>
        </row>
        <row r="264">
          <cell r="N264" t="str">
            <v>Número de municipios con asistencia técnica en materia de justicia transicional recibida.</v>
          </cell>
          <cell r="O264" t="str">
            <v>Número de municipios con asistencia técnica en materia de justicia transicional recibida.</v>
          </cell>
          <cell r="P264" t="str">
            <v>Acumulado</v>
          </cell>
          <cell r="Q264">
            <v>30</v>
          </cell>
          <cell r="R264">
            <v>2020</v>
          </cell>
          <cell r="S264">
            <v>70</v>
          </cell>
          <cell r="T264">
            <v>110</v>
          </cell>
          <cell r="U264">
            <v>150</v>
          </cell>
          <cell r="V264">
            <v>190</v>
          </cell>
          <cell r="W264">
            <v>230</v>
          </cell>
          <cell r="X264">
            <v>270</v>
          </cell>
        </row>
        <row r="265">
          <cell r="N265" t="str">
            <v>Número de procesos de capacitación a funcionarios y víctimas    en los mecanismos de justicia transicional.</v>
          </cell>
          <cell r="O265" t="str">
            <v>Número de procesos de capacitación a funcionarios y víctimas    en los mecanismos de justicia transicional.</v>
          </cell>
          <cell r="P265" t="str">
            <v>Acumulado</v>
          </cell>
          <cell r="Q265">
            <v>40</v>
          </cell>
          <cell r="R265">
            <v>2020</v>
          </cell>
          <cell r="S265">
            <v>100</v>
          </cell>
          <cell r="T265">
            <v>160</v>
          </cell>
          <cell r="U265">
            <v>220</v>
          </cell>
          <cell r="V265">
            <v>280</v>
          </cell>
          <cell r="W265">
            <v>340</v>
          </cell>
          <cell r="X265">
            <v>400</v>
          </cell>
        </row>
        <row r="266">
          <cell r="N266" t="str">
            <v>Porcentaje de avance en el diseño e implementación del plan de trabajo para la articulación interinstitucional de manera concertada con las entidades que desarrollan mecanismos de justicia transicional.</v>
          </cell>
          <cell r="O266" t="str">
            <v>Sumatoria del porcentaje de avance en el diseño e implementación del plan de trabajo para la articulación interinstitucional de manera concertada con las entidades que desarrollan mecanismos de justicia transicional
Hito 1 (2021). Formulación concertada del plan con las entidades involucradas, teniendo en cuenta los insumos derivados del Comité de Coordinación Interinstitucional del SIVJRNR y del SNARIV=46%.
Hito 2 (2022 - 2027). Ejecución del plan con las entidades involucradas=42% - 7% anual.
Hito 3 (2022 – 2027). Seguimiento anual a la ejecución del plan de trabajo=12% - 2% anual.</v>
          </cell>
          <cell r="P266" t="str">
            <v>Acumulado</v>
          </cell>
          <cell r="Q266">
            <v>0</v>
          </cell>
          <cell r="R266">
            <v>2020</v>
          </cell>
          <cell r="S266">
            <v>0.46</v>
          </cell>
          <cell r="T266">
            <v>0.55000000000000004</v>
          </cell>
          <cell r="U266">
            <v>0.64</v>
          </cell>
          <cell r="V266">
            <v>0.73</v>
          </cell>
          <cell r="W266">
            <v>0.82</v>
          </cell>
          <cell r="X266">
            <v>0.91</v>
          </cell>
        </row>
        <row r="267">
          <cell r="N267" t="str">
            <v>Porcentaje de avance en la construcción de una estrategia de análisis y divulgación de las recomendaciones dispuestas en el informe final de la CEV para la ciudadanía, en el marco de las competencias del CNMH.</v>
          </cell>
          <cell r="O267" t="str">
            <v>Sumatoria del porcentaje de avance en la construcción de una estrategia de análisis y divulgación de las recomendaciones dispuestas en el informe final de la CEV para la ciudadanía, en el marco de las competencias del CNMH
Hito 1. Revisión y análisis del informe final de la CEV para la definición de principales líneas de intervención=10%.
Hito 2. Versión preliminar de la estrategia de análisis y divulgación a la ciudadanía=20%.
Hito 3. Versión final de la estrategia de análisis y divulgación a la ciudadanía=20%.
Hito 4. Implementación de la estrategia de análisis y divulgación a la ciudadanía=50%.</v>
          </cell>
          <cell r="P267" t="str">
            <v>Acumulado</v>
          </cell>
          <cell r="Q267">
            <v>0</v>
          </cell>
          <cell r="R267">
            <v>2021</v>
          </cell>
          <cell r="S267">
            <v>0</v>
          </cell>
          <cell r="T267">
            <v>0.3</v>
          </cell>
          <cell r="U267">
            <v>0.5</v>
          </cell>
          <cell r="V267">
            <v>1</v>
          </cell>
          <cell r="W267">
            <v>0</v>
          </cell>
          <cell r="X267">
            <v>0</v>
          </cell>
        </row>
        <row r="268">
          <cell r="N268" t="str">
            <v>Número de informes de seguimiento a la implementación del Plan Marco de Implementación para víctimas étnicas realizados.</v>
          </cell>
          <cell r="O268" t="str">
            <v>Número de informes de seguimiento a la implementación del Plan Marco de Implementación para víctimas étnicas realizados.</v>
          </cell>
          <cell r="P268" t="str">
            <v>Flujo</v>
          </cell>
          <cell r="Q268">
            <v>4</v>
          </cell>
          <cell r="R268">
            <v>2020</v>
          </cell>
          <cell r="S268">
            <v>4</v>
          </cell>
          <cell r="T268">
            <v>4</v>
          </cell>
          <cell r="U268">
            <v>4</v>
          </cell>
          <cell r="V268">
            <v>4</v>
          </cell>
          <cell r="W268">
            <v>4</v>
          </cell>
          <cell r="X268">
            <v>4</v>
          </cell>
        </row>
        <row r="269">
          <cell r="N269" t="str">
            <v xml:space="preserve">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v>
          </cell>
          <cell r="O269" t="str">
            <v>Sumatoria del porcentaje de avance en la construcción del protocolo operativo de los TOAR y las sanciones propias alineadas con la política de víctimas y de construcción de paz, teniendo en cuenta la planeación nacional y territorial y los macro casos de investigación de la JEP, construidos con el gobierno nacional
Hito 1. Formulación del protocolo operativo de los TOAR y sanciones propias=50%.
Hito 2. Socialización del protocolo operativo de los TOAR y sanciones propias con las partes interesadas=50%.</v>
          </cell>
          <cell r="P269" t="str">
            <v>Acumulado</v>
          </cell>
          <cell r="Q269">
            <v>0</v>
          </cell>
          <cell r="R269">
            <v>2020</v>
          </cell>
          <cell r="S269">
            <v>0.5</v>
          </cell>
          <cell r="T269">
            <v>1</v>
          </cell>
          <cell r="U269">
            <v>0</v>
          </cell>
          <cell r="V269">
            <v>0</v>
          </cell>
          <cell r="W269">
            <v>0</v>
          </cell>
          <cell r="X269">
            <v>0</v>
          </cell>
        </row>
        <row r="270">
          <cell r="N270" t="str">
            <v>Asistencias técnicas a autoridades locales en las que  presente el contenido y alcance de los trabajos, obras, actividades de contenido reparador que harán parte de las sanciones propias que impondrá el Tribunal para la Paz.</v>
          </cell>
          <cell r="O270" t="str">
            <v>Número de asistencias técnicas a autoridades locales en las que  presente el contenido y alcance de los trabajos, obras, actividades de contenido reparador que harán parte de las sanciones propias que impondrá el Tribunal para la Paz.</v>
          </cell>
          <cell r="P270" t="str">
            <v>Flujo</v>
          </cell>
          <cell r="Q270">
            <v>5</v>
          </cell>
          <cell r="R270">
            <v>2020</v>
          </cell>
          <cell r="S270">
            <v>5</v>
          </cell>
          <cell r="T270">
            <v>5</v>
          </cell>
          <cell r="U270">
            <v>5</v>
          </cell>
          <cell r="V270">
            <v>5</v>
          </cell>
          <cell r="W270">
            <v>5</v>
          </cell>
          <cell r="X270">
            <v>5</v>
          </cell>
        </row>
        <row r="271">
          <cell r="N271" t="str">
            <v xml:space="preserve">Documento con el plan de acción para armonizar las actuaciones y competencias de la JEP, a la luz de los procesos étnicos enmarcados en decretos leyes 4633,4634,4635 de 2011. </v>
          </cell>
          <cell r="O271" t="str">
            <v xml:space="preserve">Número de documentos con el  plan de acción para armonizar las actuaciones y competencias de la JEP, a la luz de los procesos étnicos enmarcados en decretos leyes 4633,4634,4635 de 2011. </v>
          </cell>
          <cell r="P271" t="str">
            <v>Acumulado</v>
          </cell>
          <cell r="Q271">
            <v>0</v>
          </cell>
          <cell r="R271">
            <v>2020</v>
          </cell>
          <cell r="S271">
            <v>1</v>
          </cell>
          <cell r="T271">
            <v>0</v>
          </cell>
          <cell r="U271">
            <v>0</v>
          </cell>
          <cell r="V271">
            <v>0</v>
          </cell>
          <cell r="W271">
            <v>0</v>
          </cell>
          <cell r="X271">
            <v>0</v>
          </cell>
        </row>
        <row r="272">
          <cell r="N272" t="str">
            <v>Porcentaje de avance en la construcción del documento que defina la ruta de relacionamiento entre el SNARIV y el SIVJRNR, para afianzar procesos de articulación, impulsada desde el Comité Interinstitucional.</v>
          </cell>
          <cell r="O272" t="str">
            <v>Porcentaje de avance en la construcción del documento que defina la ruta de relacionamiento entre el SNARIV y el SIVJRNR, para afianzar procesos de articulación, impulsada desde el Comité Interinstitucional
Hito 1.Documento inicial=30%.
Hito 2. Documento final=70%.</v>
          </cell>
          <cell r="P272" t="str">
            <v>Acumulado</v>
          </cell>
          <cell r="Q272">
            <v>0</v>
          </cell>
          <cell r="R272">
            <v>2020</v>
          </cell>
          <cell r="S272">
            <v>0.3</v>
          </cell>
          <cell r="T272">
            <v>1</v>
          </cell>
          <cell r="U272">
            <v>0</v>
          </cell>
          <cell r="V272">
            <v>0</v>
          </cell>
          <cell r="W272">
            <v>0</v>
          </cell>
          <cell r="X272">
            <v>0</v>
          </cell>
        </row>
        <row r="273">
          <cell r="N273" t="str">
            <v>Documento de lineamientos, construido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O273" t="str">
            <v>Número de documentos de lineamientos, construidos de manera conjunta por parte de las entidades del SIVJRNR, para orientar a las administraciones locales hacia la implementación de acciones, en coherencia con los esquemas de coordinación nación territorio de la política de víctimas, elaborados y entregados a la UARIV.</v>
          </cell>
          <cell r="P273" t="str">
            <v>Acumulado</v>
          </cell>
          <cell r="Q273">
            <v>0</v>
          </cell>
          <cell r="R273">
            <v>2020</v>
          </cell>
          <cell r="S273">
            <v>1</v>
          </cell>
          <cell r="T273">
            <v>0</v>
          </cell>
          <cell r="U273">
            <v>0</v>
          </cell>
          <cell r="V273">
            <v>0</v>
          </cell>
          <cell r="W273">
            <v>0</v>
          </cell>
          <cell r="X273">
            <v>0</v>
          </cell>
        </row>
        <row r="274">
          <cell r="N274" t="str">
            <v>Número de entidades del Ministerio Público con asistencia técnica en los trámites relacionados con la toma de la declaración.</v>
          </cell>
          <cell r="O274" t="str">
            <v>Número de entidades del Ministerio Público con asistencia técnica en los trámites relacionados con la toma de la declaración.</v>
          </cell>
          <cell r="P274" t="str">
            <v>Flujo</v>
          </cell>
          <cell r="Q274">
            <v>2250</v>
          </cell>
          <cell r="R274">
            <v>2020</v>
          </cell>
          <cell r="S274">
            <v>1950</v>
          </cell>
          <cell r="T274">
            <v>1950</v>
          </cell>
          <cell r="U274">
            <v>1950</v>
          </cell>
          <cell r="V274">
            <v>3250</v>
          </cell>
          <cell r="W274">
            <v>3250</v>
          </cell>
          <cell r="X274">
            <v>1950</v>
          </cell>
        </row>
        <row r="275">
          <cell r="N275" t="str">
            <v>Porcentaje de avance en la armonización de los sistemas de información.</v>
          </cell>
          <cell r="O275" t="str">
            <v>Sumatoria del porcentaje de avance en la armonización de los sistemas de información
Hito 1. Año: 2022- Fase 1: Diagnóstico del estado del sistema actual=15%.
Hito 2. Año 2023-Fase 2: Definición de estructura de datos y modelo entidad-relación=20%.
Hito 3. Año 2024- Fase 3: Desarrollo, ajustes y parametrización de la estructura de datos del sistema=40%.
Hito 4. Año 2025- Fase 4: Pruebas y ajustes al sistema=15%.
Hito 5. Año 2026- Un sistema de información armonizado=10%.</v>
          </cell>
          <cell r="P275" t="str">
            <v>Acumulado</v>
          </cell>
          <cell r="Q275">
            <v>0</v>
          </cell>
          <cell r="R275">
            <v>2020</v>
          </cell>
          <cell r="S275">
            <v>0</v>
          </cell>
          <cell r="T275">
            <v>0.15</v>
          </cell>
          <cell r="U275">
            <v>0.35</v>
          </cell>
          <cell r="V275">
            <v>0.75</v>
          </cell>
          <cell r="W275">
            <v>0.9</v>
          </cell>
          <cell r="X275">
            <v>1</v>
          </cell>
        </row>
        <row r="276">
          <cell r="N276" t="str">
            <v>Porcentaje de avance de la interoperabilidad entre los sistemas de información.</v>
          </cell>
          <cell r="O276" t="str">
            <v>Sumatoria del porcentaje de avance de la interoperabilidad entre los sistemas de información
Hito 1. Adecuación de sistemas de información e instrumentos de caracterización=60%.
Hito 2. Acuerdo de intercambio de información implementado=40%.</v>
          </cell>
          <cell r="P276" t="str">
            <v>Acumulado</v>
          </cell>
          <cell r="Q276">
            <v>0</v>
          </cell>
          <cell r="R276">
            <v>2020</v>
          </cell>
          <cell r="S276">
            <v>0</v>
          </cell>
          <cell r="T276">
            <v>0.6</v>
          </cell>
          <cell r="U276">
            <v>1</v>
          </cell>
          <cell r="V276">
            <v>0</v>
          </cell>
          <cell r="W276">
            <v>0</v>
          </cell>
          <cell r="X276">
            <v>0</v>
          </cell>
        </row>
        <row r="277">
          <cell r="N277" t="str">
            <v>Porcentaje de víctimas plenamente identificadas en Registro Social.</v>
          </cell>
          <cell r="O277" t="str">
            <v>(Número de víctimas plenamente identificadas en Registro Social / Número de víctimas sujetos de atención incluidos en el RUV) x 100</v>
          </cell>
          <cell r="P277" t="str">
            <v>Acumulado</v>
          </cell>
          <cell r="Q277">
            <v>0.51</v>
          </cell>
          <cell r="R277">
            <v>2020</v>
          </cell>
          <cell r="S277">
            <v>0.75</v>
          </cell>
          <cell r="T277">
            <v>1</v>
          </cell>
          <cell r="U277">
            <v>0</v>
          </cell>
          <cell r="V277">
            <v>0</v>
          </cell>
          <cell r="W277">
            <v>0</v>
          </cell>
          <cell r="X277">
            <v>0</v>
          </cell>
        </row>
        <row r="278">
          <cell r="N278" t="str">
            <v xml:space="preserve"> Número de entidades que proveen información al registro social y que permiten actualizar la información de la población víctima.</v>
          </cell>
          <cell r="O278" t="str">
            <v xml:space="preserve"> Número de registros administrativos que proveen información al registro social y que permiten actualizar la información de la población víctima.</v>
          </cell>
          <cell r="P278" t="str">
            <v>Acumulado</v>
          </cell>
          <cell r="Q278">
            <v>2</v>
          </cell>
          <cell r="R278">
            <v>2020</v>
          </cell>
          <cell r="S278">
            <v>10</v>
          </cell>
          <cell r="T278">
            <v>15</v>
          </cell>
          <cell r="U278">
            <v>20</v>
          </cell>
          <cell r="V278">
            <v>0</v>
          </cell>
          <cell r="W278">
            <v>0</v>
          </cell>
          <cell r="X278">
            <v>0</v>
          </cell>
        </row>
        <row r="279">
          <cell r="N279" t="str">
            <v>Número de informes de seguimiento a la política pública de atención y reparación a las víctimas del conflicto armado publicados.</v>
          </cell>
          <cell r="O279" t="str">
            <v>Número de informes de seguimiento a la política pública de atención y reparación a las víctimas del conflicto armado publicados.</v>
          </cell>
          <cell r="P279" t="str">
            <v>Acumulado</v>
          </cell>
          <cell r="Q279">
            <v>0</v>
          </cell>
          <cell r="R279">
            <v>2020</v>
          </cell>
          <cell r="S279">
            <v>0</v>
          </cell>
          <cell r="T279">
            <v>2</v>
          </cell>
          <cell r="U279">
            <v>4</v>
          </cell>
          <cell r="V279">
            <v>6</v>
          </cell>
          <cell r="W279">
            <v>8</v>
          </cell>
          <cell r="X279">
            <v>10</v>
          </cell>
        </row>
        <row r="280">
          <cell r="N280" t="str">
            <v>Número de guías actualizadas para el uso del clasificador presupuestal de los proyectos de inversión dirigidos a la atención y reparación a víctimas.</v>
          </cell>
          <cell r="O280" t="str">
            <v>Número de guías actualizadas para el uso del clasificador presupuestal de los proyectos de inversión dirigidos a la atención y reparación a víctimas.</v>
          </cell>
          <cell r="P280" t="str">
            <v>Acumulado</v>
          </cell>
          <cell r="Q280">
            <v>0</v>
          </cell>
          <cell r="R280">
            <v>2020</v>
          </cell>
          <cell r="S280">
            <v>0</v>
          </cell>
          <cell r="T280">
            <v>1</v>
          </cell>
          <cell r="U280">
            <v>0</v>
          </cell>
          <cell r="V280">
            <v>0</v>
          </cell>
          <cell r="W280">
            <v>0</v>
          </cell>
          <cell r="X280">
            <v>0</v>
          </cell>
        </row>
        <row r="281">
          <cell r="N281" t="str">
            <v>Número de informes elaborados de la ejecución y la programación presupuestal a partir del Plan de Financiación de la política de prevención, protección, asistencia, atención y reparación integral de las víctimas.</v>
          </cell>
          <cell r="O281" t="str">
            <v>Sumatoria del número de informes elaborados de la  ejecución y la programación presupuestal a partir del Plan de Financiación de la política de prevención, protección, asistencia, atención y reparación integral de las víctimas.</v>
          </cell>
          <cell r="P281" t="str">
            <v>Acumulado</v>
          </cell>
          <cell r="Q281">
            <v>0</v>
          </cell>
          <cell r="R281">
            <v>2020</v>
          </cell>
          <cell r="S281">
            <v>1</v>
          </cell>
          <cell r="T281">
            <v>2</v>
          </cell>
          <cell r="U281">
            <v>3</v>
          </cell>
          <cell r="V281">
            <v>4</v>
          </cell>
          <cell r="W281">
            <v>5</v>
          </cell>
          <cell r="X281">
            <v>6</v>
          </cell>
        </row>
        <row r="282">
          <cell r="N282" t="str">
            <v>Porcentaje de avance en la construcción de los informes para la actualización de los costos de la política de prevención, protección, asistencia, atención y reparación integral de las víctimas.</v>
          </cell>
          <cell r="O282" t="str">
            <v>Sumatoria del porcentaje de avance en la construcción de los informes de la actualización de los costos de la política de prevención, protección, asistencia, atención y reparación integral de las víctimas
Hito 1. Construcción del primer informe de la actualización de los costos de la política de prevención, protección, asistencia, atención y reparación integral de las víctimas=20%.
Hito 2. Avance en el seguimiento presupuestal=10% anual.
Hito 3. Construcción del segundo informe de la actualización de los costos de la política de prevención, protección, asistencia, atención y reparación integral de las víctimas=20%.
Hito 4. Avance en el seguimiento presupuestal=10% anual.
Hito 5. Construcción del tercer informe de la actualización de los costos de la política de prevención, protección, asistencia, atención y reparación integral de las víctimas=20%.</v>
          </cell>
          <cell r="P282" t="str">
            <v>Acumulado</v>
          </cell>
          <cell r="Q282">
            <v>0</v>
          </cell>
          <cell r="R282">
            <v>2020</v>
          </cell>
          <cell r="S282">
            <v>0</v>
          </cell>
          <cell r="T282">
            <v>0</v>
          </cell>
          <cell r="U282">
            <v>0</v>
          </cell>
          <cell r="V282">
            <v>0.2</v>
          </cell>
          <cell r="W282">
            <v>0.3</v>
          </cell>
          <cell r="X282">
            <v>0.4</v>
          </cell>
        </row>
        <row r="283">
          <cell r="N283" t="str">
            <v>Porcentaje de avance en la construcción de informes de análisis y eficiencia del gasto público de la política de prevención, protección, asistencia, atención y reparación integral de las víctimas.</v>
          </cell>
          <cell r="O283" t="str">
            <v>Sumatoria del porcentaje de avance en la construcción de informes de análisis y eficiencia del gasto público de la política de prevención, protección, asistencia, atención y reparación integral de las víctimas
Hito 1. Construcción del primer informe de análisis y eficiencia del gasto público de la política de prevención, protección, asistencia, atención y reparación integral de las víctimas=20%.
Hito 2. Avance en el seguimiento presupuestal=10% anual.
Hito 3. Construcción del segundo informe de análisis y eficiencia del gasto público de la política de prevención, protección, asistencia, atención y reparación integral de las víctimas=20%.
Hito 4. Avance en el seguimiento presupuestal=10% anual.
Hito 5. Construcción del tercer informe de análisis y eficiencia del gasto público de la política de prevención, protección, asistencia, atención y reparación integral de las víctimas=20%.</v>
          </cell>
          <cell r="P283" t="str">
            <v>Acumulado</v>
          </cell>
          <cell r="Q283">
            <v>0</v>
          </cell>
          <cell r="R283">
            <v>2020</v>
          </cell>
          <cell r="S283">
            <v>0</v>
          </cell>
          <cell r="T283">
            <v>0</v>
          </cell>
          <cell r="U283">
            <v>0</v>
          </cell>
          <cell r="V283">
            <v>0.2</v>
          </cell>
          <cell r="W283">
            <v>0.3</v>
          </cell>
          <cell r="X283">
            <v>0.4</v>
          </cell>
        </row>
        <row r="284">
          <cell r="N284" t="str">
            <v>Porcentaje de avance de la interoperabilidad entre los sistemas de información de la JEP y la RNI, para facilitar el intercambio de datos e información de víctimas y comparecientes ante la Jurisdicción.</v>
          </cell>
          <cell r="O284" t="str">
            <v>Sumatoria del porcentaje de avance de la interoperabilidad entre los sistemas de información de la JEP y la RNI, para facilitar el intercambio de datos e información de víctimas y comparecientes ante la Jurisdicción
Hito 1. Actualizar el instrumento que formaliza el intercambio de información entre las entidades=40%. 
Hito 2. Generar el anexo técnico que recoja las necesidades de las dos entidades en materia de información=40%. 
Hito 3. Dar cumplimiento por parte de la JEP a la entrega de las fuentes de información acordadas con la UARIV=20%.</v>
          </cell>
          <cell r="P284" t="str">
            <v>Acumulado</v>
          </cell>
          <cell r="Q284">
            <v>0</v>
          </cell>
          <cell r="R284">
            <v>2020</v>
          </cell>
          <cell r="S284">
            <v>0.4</v>
          </cell>
          <cell r="T284">
            <v>1</v>
          </cell>
          <cell r="U284">
            <v>0</v>
          </cell>
          <cell r="V284">
            <v>0</v>
          </cell>
          <cell r="W284">
            <v>0</v>
          </cell>
          <cell r="X284">
            <v>0</v>
          </cell>
        </row>
        <row r="285">
          <cell r="N285" t="str">
            <v>Porcentaje de avance de los ejercicios de implementación de la interoperabilidad entre los sistemas de información de la JEP y la Red Nacional de Información, para facilitar el intercambio de datos e información de las víctimas.</v>
          </cell>
          <cell r="O285" t="str">
            <v>Sumatoria del porcentaje de avance de los ejercicios de implementación de la interoperabilidad entre los sistemas de información de la JEP y la Red Nacional de Información, para facilitar el intercambio de datos e información de las víctimas
Hito 1. Actualizar el instrumento que formaliza el intercambio de información entre las entidades=40%. 
Hito 2. Generar el anexo técnico que recoja las necesidades de las dos entidades en materia de información=40%.
Hito 3. Dar cumplimiento por parte de la UARIV a la entrega de las fuentes de información acordadas con la JEP=20%.</v>
          </cell>
          <cell r="P285" t="str">
            <v>Acumulado</v>
          </cell>
          <cell r="Q285">
            <v>0</v>
          </cell>
          <cell r="R285">
            <v>2020</v>
          </cell>
          <cell r="S285">
            <v>0.4</v>
          </cell>
          <cell r="T285">
            <v>1</v>
          </cell>
          <cell r="U285">
            <v>0</v>
          </cell>
          <cell r="V285">
            <v>0</v>
          </cell>
          <cell r="W285">
            <v>0</v>
          </cell>
          <cell r="X285">
            <v>0</v>
          </cell>
        </row>
        <row r="286">
          <cell r="N286" t="str">
            <v>Porcentaje de avances en el diseño de la batería de indicadores para hacer seguimiento a la incidencia de las mesas medida.</v>
          </cell>
          <cell r="O286" t="str">
            <v>Sumatoria del porcentaje de avances en el diseño de la batería de indicadores para hacer seguimiento a la incidencia de las mesas medida
Hito 1. Diseño de una batería de indicadores para hacer seguimiento a la incidencia de las mesas de participación de víctimas=30%.
Hito 2. Socialización y respuesta a comentario por parte de la mesa nacional de víctimas=30%.
Hito 3. Diseñar un mecanismo de reporte y seguimiento de los planes de trabajo y documentos de incidencia de las mesas distritales, municipales y departamentales de víctimas=40%.</v>
          </cell>
          <cell r="P286" t="str">
            <v>Acumulado</v>
          </cell>
          <cell r="Q286">
            <v>0</v>
          </cell>
          <cell r="R286">
            <v>2020</v>
          </cell>
          <cell r="S286">
            <v>0.3</v>
          </cell>
          <cell r="T286">
            <v>0.6</v>
          </cell>
          <cell r="U286">
            <v>0.64</v>
          </cell>
          <cell r="V286">
            <v>0.69</v>
          </cell>
          <cell r="W286">
            <v>0.73</v>
          </cell>
          <cell r="X286">
            <v>0.78</v>
          </cell>
        </row>
        <row r="287">
          <cell r="N287" t="str">
            <v>Número de víctimas organizadas y no organizadas capacitadas a partir de la estrategia de comunicación en la política publica de victimas.</v>
          </cell>
          <cell r="O287" t="str">
            <v>Número de víctimas organizadas y no organizadas capacitadas a partir de la estrategia de comunicación en la política publica de victimas.</v>
          </cell>
          <cell r="P287" t="str">
            <v>Flujo</v>
          </cell>
          <cell r="Q287">
            <v>2000</v>
          </cell>
          <cell r="R287">
            <v>2020</v>
          </cell>
          <cell r="S287">
            <v>2000</v>
          </cell>
          <cell r="T287">
            <v>2000</v>
          </cell>
          <cell r="U287">
            <v>2000</v>
          </cell>
          <cell r="V287">
            <v>2000</v>
          </cell>
          <cell r="W287">
            <v>2000</v>
          </cell>
          <cell r="X287">
            <v>2000</v>
          </cell>
        </row>
        <row r="288">
          <cell r="N288" t="str">
            <v>Número de mesas de participación que han recibido asistencia técnica en políticas públicas relacionadas con la atención y reparación a las víctimas y veeduría ciudadana.</v>
          </cell>
          <cell r="O288" t="str">
            <v>Número de mesas de participación que han recibido asistencia técnica en políticas públicas relacionadas con la atención y reparación a las víctimas y veeduría ciudadana.</v>
          </cell>
          <cell r="P288" t="str">
            <v>Flujo</v>
          </cell>
          <cell r="Q288">
            <v>33</v>
          </cell>
          <cell r="R288">
            <v>2020</v>
          </cell>
          <cell r="S288">
            <v>33</v>
          </cell>
          <cell r="T288">
            <v>33</v>
          </cell>
          <cell r="U288">
            <v>33</v>
          </cell>
          <cell r="V288">
            <v>33</v>
          </cell>
          <cell r="W288">
            <v>33</v>
          </cell>
          <cell r="X288">
            <v>33</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_2026"/>
      <sheetName val="PROPUESTA 2026 DGI"/>
      <sheetName val="DTS"/>
      <sheetName val="Sin meta 2026"/>
      <sheetName val="Hoja3"/>
      <sheetName val="Hoja2"/>
    </sheetNames>
    <sheetDataSet>
      <sheetData sheetId="0" refreshError="1"/>
      <sheetData sheetId="1">
        <row r="3">
          <cell r="F3" t="str">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v>
          </cell>
          <cell r="G3">
            <v>0.7</v>
          </cell>
          <cell r="H3" t="str">
            <v>Las metas proyectadas para la vigencia 2026, se encuentran definidas en el PAS del CONPES 4031.</v>
          </cell>
          <cell r="I3">
            <v>0.85</v>
          </cell>
        </row>
        <row r="4">
          <cell r="F4" t="str">
            <v xml:space="preserve">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v>
          </cell>
          <cell r="G4">
            <v>900</v>
          </cell>
          <cell r="H4" t="str">
            <v>Las metas proyectadas para la vigencia 2026, se encuentran definidas en el PAS del CONPES 4031. En el marco del proyecto de inversión la meta establecida es mayor a la del CONPES y corresponde a un total de 980 entidades territoriales, historicamente se ha cumplido con esta de acuerdo con el seguimiento realizado desde la Subdirección.</v>
          </cell>
          <cell r="I4">
            <v>900</v>
          </cell>
        </row>
        <row r="5">
          <cell r="F5" t="str">
            <v xml:space="preserve">Porcentaje de avance en la unificación de las herramientas de planeación y seguimiento territorial de la política de víctimas. </v>
          </cell>
          <cell r="G5">
            <v>0.5</v>
          </cell>
          <cell r="H5" t="str">
            <v>Las metas proyectadas para la vigencia 2026, se encuentran definidas en el PAS del CONPES 4031. Es importante mencionar que la magnitud de este indicador y la asignación presupuestal en el CONPES no ha sido coherente, por tal motivo se han presentado demoras en el cumplimiento de los hitos establecidos.</v>
          </cell>
        </row>
        <row r="6">
          <cell r="F6" t="str">
            <v xml:space="preserve">Porcentaje de avance en el diseño y socialización de lineamientos para el funcionamiento de los comités territoriales de justicia transicional y demás instancias de coordinación territorial de la política de víctimas. </v>
          </cell>
          <cell r="G6">
            <v>0.8</v>
          </cell>
          <cell r="H6" t="str">
            <v>Las metas proyectadas para la vigencia 2026, se encuentran definidas en el PAS del CONPES 4031.</v>
          </cell>
          <cell r="I6">
            <v>0.83</v>
          </cell>
        </row>
        <row r="7">
          <cell r="F7" t="str">
            <v xml:space="preserve">Porcentaje de avance en el ajuste en la metodología de medición del indicador de capacidad territorial. </v>
          </cell>
          <cell r="G7">
            <v>0.82</v>
          </cell>
          <cell r="H7" t="str">
            <v>Las metas proyectadas para la vigencia 2026, se encuentran definidas en el PAS del CONPES 4031.</v>
          </cell>
          <cell r="I7">
            <v>0.84</v>
          </cell>
        </row>
        <row r="8">
          <cell r="F8" t="str">
            <v xml:space="preserve">Porcentaje de avance de la caracterización de la oferta territorial de la política pública de víctimas definiendo las rutas de acceso y alcance de los bienes y servicios asociados a cada derecho. </v>
          </cell>
          <cell r="G8">
            <v>0.8</v>
          </cell>
          <cell r="H8" t="str">
            <v>Las metas proyectadas para la vigencia 2026, se encuentran definidas en el PAS del CONPES 4031.</v>
          </cell>
          <cell r="I8">
            <v>0.83</v>
          </cell>
        </row>
        <row r="9">
          <cell r="F9" t="str">
            <v xml:space="preserve">Número de Entidades territoriales certificadas en su contribución al goce efectivo de derechos de la población víctima. </v>
          </cell>
          <cell r="G9">
            <v>1133</v>
          </cell>
          <cell r="H9" t="str">
            <v>Las metas proyectadas para la vigencia 2026, se encuentran definidas en el PAS del CONPES 4031. Se realiza el aumento de la meta de acuerdo con el reconocimiento a dos entidades territoriales nuevas en el país.</v>
          </cell>
          <cell r="I9">
            <v>1135</v>
          </cell>
        </row>
        <row r="10">
          <cell r="F10" t="str">
            <v>Número de informes de articulación, gestión y seguimiento en el marco de los CTJT departamentales y municipales.</v>
          </cell>
          <cell r="G10">
            <v>60</v>
          </cell>
          <cell r="H10" t="str">
            <v>Alineado con la temporalidad de las sesiones de los CTJT establecidas en la Ley 2421, se presenta un informe por Dirección Territorial tres veces al año.</v>
          </cell>
          <cell r="I10">
            <v>60</v>
          </cell>
        </row>
        <row r="11">
          <cell r="F11" t="str">
            <v>Número de jornadas de asistencia técnica diferenciada</v>
          </cell>
          <cell r="G11">
            <v>20</v>
          </cell>
          <cell r="H11" t="str">
            <v>Jornadas de asistencia técnica lideradas desde la Direcciones Territoriales como respuesta a las necesidades particulares de las entidades territoriales.</v>
          </cell>
          <cell r="I11">
            <v>20</v>
          </cell>
        </row>
        <row r="12">
          <cell r="F12" t="str">
            <v>Número diagnósticos de necesidades para cada CRAV realizados.</v>
          </cell>
          <cell r="G12">
            <v>140</v>
          </cell>
          <cell r="H12" t="str">
            <v>Cuatro diagnosticos de necesidades para los 35 CRAV que actualmente se encuentran en funcionamiento, insumo principal para la ejecución de recursos.</v>
          </cell>
          <cell r="I12">
            <v>140</v>
          </cell>
        </row>
        <row r="13">
          <cell r="F13" t="str">
            <v xml:space="preserve">Porcentaje de hogares desplazados que acceden a atención humanitaria inmediata por entidades territoriales. </v>
          </cell>
          <cell r="G13">
            <v>0.73</v>
          </cell>
          <cell r="H13" t="str">
            <v>Reporte de la AHI entregada por las entidades territoriales durante cada vigencia, esta información depende directamente del cargue de información por por parte de las EETT en las funcionalidades incluidas en SIGO PAT.</v>
          </cell>
          <cell r="I13">
            <v>0.73960000000000004</v>
          </cell>
        </row>
        <row r="14">
          <cell r="F14" t="str">
            <v>Implementación de la ruta de definición de la situación militar</v>
          </cell>
          <cell r="G14">
            <v>240</v>
          </cell>
          <cell r="H14" t="str">
            <v xml:space="preserve">la meta proyecta para el 2025 continua para la vigencia 2026 </v>
          </cell>
          <cell r="I14">
            <v>240</v>
          </cell>
        </row>
        <row r="15">
          <cell r="F15" t="str">
            <v>Gestión de la estrategia de articulación y pedagogía para implementar programas de admisión especial a víctimas.</v>
          </cell>
          <cell r="G15">
            <v>40</v>
          </cell>
          <cell r="H15" t="str">
            <v xml:space="preserve">la meta proyecta para el 2025 continua para la vigencia 2026 </v>
          </cell>
          <cell r="I15">
            <v>40</v>
          </cell>
        </row>
        <row r="16">
          <cell r="F16" t="str">
            <v>Seguimiento a la implementación de los proyectos de inversión regionalizados en el territorio</v>
          </cell>
          <cell r="G16">
            <v>60</v>
          </cell>
          <cell r="H16" t="str">
            <v>este indicador se elimina para las territoriales , teniendo las siguinetes causales: 1. el Departamento de Planeacion Nacional  genera un informe preliminar indicativo que no discrimina la regionalización  especificamente  por municipio. 2 según lo manifestado por las DTS ,informan que hay un desconocimiento de la informacion tanto de las alcaldias, gobernaciones asi como las entidades que cuentan con sede regional, por tanto, esta actividad tendra continuidad en los ajustes de metodologia de regionalización indicativa de proyectos de inversion desde el nivel nacional</v>
          </cell>
          <cell r="I16">
            <v>60</v>
          </cell>
        </row>
        <row r="17">
          <cell r="F17" t="str">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v>
          </cell>
          <cell r="G17">
            <v>1</v>
          </cell>
          <cell r="H17" t="str">
            <v xml:space="preserve">la meta proyecta para el 2025 continua para la vigencia 2026 </v>
          </cell>
          <cell r="I17">
            <v>1</v>
          </cell>
        </row>
        <row r="18">
          <cell r="F18" t="str">
            <v xml:space="preserve">Entidades certificadas en la contribución al GED de la población víctima </v>
          </cell>
          <cell r="G18">
            <v>35</v>
          </cell>
          <cell r="H18" t="str">
            <v>Se aumenta la meta, teniendo en cuenta el aumento de entidades del SNARIV (Ley 2421 de 2024)</v>
          </cell>
          <cell r="I18">
            <v>39</v>
          </cell>
        </row>
        <row r="19">
          <cell r="F19" t="str">
            <v>Porcentaje de proyectos viabilizados con coordinación de entrega elaborada 
Total de proyectos con coordinación de entrega elaborada/(Total de proyectos viabilizados - priorizados)* 100.</v>
          </cell>
          <cell r="G19">
            <v>1</v>
          </cell>
          <cell r="H19" t="str">
            <v xml:space="preserve">la meta proyecta para el 2025 continua para la vigencia 2026 </v>
          </cell>
          <cell r="I19">
            <v>1</v>
          </cell>
        </row>
        <row r="20">
          <cell r="F20" t="str">
            <v>Porcentaje de proyectos  viabilizados con coordinación de entrega elaborada
(Total de proyectos con viabilidad misional/Total de proyectos con control de viabilidad - devueltos) * 100.</v>
          </cell>
          <cell r="G20">
            <v>1</v>
          </cell>
          <cell r="H20" t="str">
            <v xml:space="preserve">la meta proyecta para el 2025 continua para la vigencia 2026 </v>
          </cell>
          <cell r="I20">
            <v>1</v>
          </cell>
        </row>
        <row r="21">
          <cell r="F21" t="str">
            <v>Estrategias diseñadas e implementadas para fortalecer la participación de las víctimas.</v>
          </cell>
          <cell r="G21">
            <v>4</v>
          </cell>
          <cell r="H21" t="str">
            <v>Este indicador ha sido desarrollado y cumplido durante esta vigencia por ello NO se plantea para el 2026</v>
          </cell>
        </row>
        <row r="22">
          <cell r="F22" t="str">
            <v xml:space="preserve"> Diseño de la batería de indicadores para hacer seguimiento a la incidencia de las mesas de participación - Nacional</v>
          </cell>
          <cell r="G22">
            <v>0.04</v>
          </cell>
          <cell r="H22" t="str">
            <v>Este instrumento fue diseñado este año y lo que continua es la implementación por parte de las DT. Es importante mencionar que esta información es la primera versión del plan de acción que fue ajustada en abril. Especificamente el cambio de la meta</v>
          </cell>
          <cell r="I22">
            <v>0.04</v>
          </cell>
        </row>
        <row r="23">
          <cell r="F23" t="str">
            <v xml:space="preserve"> Diseño de la batería de indicadores para hacer seguimiento a la incidencia de las mesas de participación - Territorial</v>
          </cell>
          <cell r="G23">
            <v>1</v>
          </cell>
          <cell r="H23" t="str">
            <v>Este indicador también fue ajustado en el mes de abril, quedando solo el proceso de diligenciamiento y recolección de la información a cargo de las DT</v>
          </cell>
          <cell r="I23">
            <v>1</v>
          </cell>
        </row>
        <row r="24">
          <cell r="F24" t="str">
            <v xml:space="preserve">
Diseño de una estrategia de comunicación y formación masiva para víctimas organizadas y no organizadas interesadas en la política publica de victimas - nacional</v>
          </cell>
          <cell r="G24">
            <v>1</v>
          </cell>
          <cell r="H24" t="str">
            <v>Este indicador también fue ajustado en el mes de abril, quedando solo el proceso de diseño a cargo de subdirección de participacipon y la implementación a cargo de las DT. Distribuyendo la meta entre las DT</v>
          </cell>
          <cell r="I24">
            <v>1</v>
          </cell>
        </row>
        <row r="25">
          <cell r="F25" t="str">
            <v xml:space="preserve">
Diseño de una estrategia de comunicación y formación masiva para víctimas organizadas y no organizadas interesadas en la política publica de victimas - territorial</v>
          </cell>
          <cell r="G25">
            <v>2000</v>
          </cell>
          <cell r="H25" t="str">
            <v xml:space="preserve">Como se señala en el párrafo anterior, las DTs solo implementan la estrategia. La meta se distribuye entre las DTS. </v>
          </cell>
          <cell r="I25">
            <v>2000</v>
          </cell>
        </row>
        <row r="26">
          <cell r="F26" t="str">
            <v xml:space="preserve">Eventos de participación realizados. </v>
          </cell>
          <cell r="G26">
            <v>142</v>
          </cell>
          <cell r="H26" t="str">
            <v xml:space="preserve">Este indicador también fue ajustado en el mes abril quedando de la siguiente forma: Fortalecimiento de las Mesas de participación efectiva de víctimas y encuentros de participación, con víctimas en los territorios para su consolidación como sujetos políticos. Se mantiene porque hace parte del proyecto de inversión y la meta actual son </v>
          </cell>
          <cell r="I26">
            <v>106</v>
          </cell>
        </row>
        <row r="27">
          <cell r="F27" t="str">
            <v xml:space="preserve"> Asistencias técnicas a las mesas de participación efectiva de víctimas a nivel distrital y departamental. </v>
          </cell>
          <cell r="G27">
            <v>33</v>
          </cell>
          <cell r="H27" t="str">
            <v>Este indicador también se ajustó en abril quedandoo de la siguiente forma Asistencias técnicas a las mesas de participación efectiva de víctimas a nivel distrital y departamental. Se debe mantener porque es un indicador CONPES</v>
          </cell>
          <cell r="I27">
            <v>33</v>
          </cell>
        </row>
        <row r="28">
          <cell r="F28" t="str">
            <v xml:space="preserve">Informes producidos por las áreas internas de la Dirección de Gestión Interinstitucional en relación con la gestión, identificación y seguimiento de la oferta institucional, y órdenes judiciales de restitución de tierras. </v>
          </cell>
          <cell r="G28">
            <v>2</v>
          </cell>
          <cell r="H28" t="str">
            <v>Se cambia la redacción de la acción de acuerdo con las competencias misionales de la dependencia</v>
          </cell>
          <cell r="I28">
            <v>2</v>
          </cell>
        </row>
        <row r="29">
          <cell r="F29" t="str">
            <v xml:space="preserve">Asistencias técnicas diferenciadas a entidades del SNARIV del orden nacional y territorial. </v>
          </cell>
          <cell r="G29">
            <v>2</v>
          </cell>
          <cell r="H29" t="str">
            <v>El indicador se elimina, teniendo en cuenta que desde las subdirecciones (SNARIV y NT) lo tienen como parte de sus indicadores</v>
          </cell>
        </row>
        <row r="30">
          <cell r="F30" t="str">
            <v xml:space="preserve">Número de acciones de articulación que promuevan el trabajo conjunto entre el Sistema Integral de Verdad Justicia Reparación y no repetición SIPaz y la Unidad para las Víctimas </v>
          </cell>
          <cell r="G30">
            <v>2</v>
          </cell>
          <cell r="H30" t="str">
            <v>Se mantiene la meta de acuerdo con las competencias misionales de la dependencia</v>
          </cell>
          <cell r="I30">
            <v>2</v>
          </cell>
        </row>
        <row r="31">
          <cell r="F31" t="str">
            <v xml:space="preserve">Víctimas que superaron la situación de vulnerabilidad </v>
          </cell>
          <cell r="G31">
            <v>500000</v>
          </cell>
          <cell r="H31" t="str">
            <v>Meta establecida en el PND</v>
          </cell>
          <cell r="I31">
            <v>500000</v>
          </cell>
        </row>
        <row r="32">
          <cell r="F32" t="str">
            <v>Número de entidades nacionales y territoriales pertenecientes al SNARIV que reciben orientación en la priorización de su oferta hacia mujeres víctimas cuidadoras/jefas de hogar</v>
          </cell>
          <cell r="G32" t="str">
            <v>N/A</v>
          </cell>
          <cell r="H32" t="str">
            <v>Meta establecida en CONPES 4143 - Política Pública del Cuidado. En plan de acción entraría en vigencia en 2026</v>
          </cell>
          <cell r="I32">
            <v>1035</v>
          </cell>
        </row>
        <row r="33">
          <cell r="F33" t="str">
            <v xml:space="preserve">Informes producidos por  la Dirección de Gestión Interinstitucional en relación con la estrategia de intervención territorial con enfoque de soluciones duraderas. </v>
          </cell>
          <cell r="G33" t="str">
            <v>N/A</v>
          </cell>
          <cell r="H33" t="str">
            <v>Nueva meta en el marco del CONPES de soluciones duraderas a expedirse durante 2025</v>
          </cell>
          <cell r="I33">
            <v>2</v>
          </cell>
        </row>
      </sheetData>
      <sheetData sheetId="2" refreshError="1"/>
      <sheetData sheetId="3" refreshError="1"/>
      <sheetData sheetId="4" refreshError="1"/>
      <sheetData sheetId="5" refreshError="1"/>
    </sheetDataSet>
  </externalBook>
</externalLink>
</file>

<file path=xl/persons/person.xml><?xml version="1.0" encoding="utf-8"?>
<personList xmlns="http://schemas.microsoft.com/office/spreadsheetml/2018/threadedcomments" xmlns:x="http://schemas.openxmlformats.org/spreadsheetml/2006/main">
  <person displayName="Jhoan Andres Lopez Galvis" id="{EB4B9623-2D03-4A9E-871A-1E72F3F193C5}" userId="S::jhoan.lopez@unidadvictimas.gov.co::95547537-e272-49c9-a071-7562648fd659" providerId="AD"/>
  <person displayName="Sergio Luis Guevara" id="{6A18DEF1-5492-48D7-9975-224874ADB248}" userId="S::sergio.guevara@unidadvictimas.gov.co::94a6865e-0f8f-4839-bc6e-a8516dd23ef8" providerId="AD"/>
  <person displayName="Nather Bismark Rodriguez Molina" id="{D0754FA0-1E32-42BE-A588-3AEC2A9687AC}" userId="S::Nather.Rodriguez@unidadvictimas.gov.co::64f4274a-e850-40b3-9cdb-a07bda94f7c6" providerId="AD"/>
  <person displayName="Maria Victoria Sanchez" id="{92DCCD3A-DCB3-40FC-BDDF-F45FD274A59B}" userId="S::mariavic.sanchez@unidadvictimas.gov.co::c084899d-e765-4a1f-ae37-af7d22379d71"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driguez Reyes" refreshedDate="45945.535251273148" createdVersion="8" refreshedVersion="6" minRefreshableVersion="3" recordCount="142" xr:uid="{00000000-000A-0000-FFFF-FFFF08000000}">
  <cacheSource type="worksheet">
    <worksheetSource ref="B5:P121" sheet="PLANEACIÓN_2026"/>
  </cacheSource>
  <cacheFields count="15">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Social_Humanitaria"/>
        <s v="Dirección_Gestión_Interinstitucional"/>
        <s v="Dirección_Registro_Gestión_Información"/>
      </sharedItems>
    </cacheField>
    <cacheField name="DEPENDENCIA ASOCIADA" numFmtId="0">
      <sharedItems containsBlank="1" count="39">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 v="Dirección_Reparación"/>
        <s v="Dirección_Registro_Gestión_Información"/>
        <s v="Dirección_Gestión_Interinstitucional"/>
      </sharedItems>
    </cacheField>
    <cacheField name="ACCIÓN" numFmtId="0">
      <sharedItems containsBlank="1" longText="1"/>
    </cacheField>
    <cacheField name="INDICADOR" numFmtId="0">
      <sharedItems containsBlank="1" count="149" longText="1">
        <m/>
        <s v="Porcentaje de implementación del Plan Estratégico de Talento Humano"/>
        <s v="Porcentaje de Avance en la gestión del plan anual de adquisiciones. "/>
        <s v="Porcentaje de ejecución mensual del PAC"/>
        <s v="Nivel de Ejecución Presupuestal"/>
        <s v="Porcentaje del Plan Institucional de Archivo Implementado"/>
        <s v="Sistemas de información actualizados"/>
        <s v="Índice de capacidad en la prestación de servicios de tecnología"/>
        <s v="Índice de capacidades de tecnologías de la información de la Unidad"/>
        <s v="Índice de ciberseguridad de la Unidad"/>
        <s v="Avance en la planificación y  ejecución del plan anual de auditorias institucional"/>
        <s v="Planes de mejoramiento suscritos con la Contraloría General de la Republica con seguimiento realizado"/>
        <s v="Porcentaje de actuaciones judiciales y prejudiciales adelantadas en el marco de procesos en contra o promovidos por la Entidad, dentro de los términos establecidos por la Ley, atendiendo los lineamientos del manual de defensa judicial y el procedimiento de saneamiento"/>
        <s v="Porcentaje de implementación de la Estrategia de prevención contra el fraude "/>
        <s v="Porcentaje de respuesta a órdenes y requerimientos judiciales en el marco de la política pública de víctimas"/>
        <s v="Porcentaje de actos administrativos que resuelven recursos de apelación, queja y revocatoria directa contra las decisiones proferidas por la Dirección de Gestión Social y Humanitaria, Dirección de Registro y la Subdirección de Reparación Individual."/>
        <s v="Porcentaje de documentos emitidos  acerca de la reglamentación, conceptos o lineamientos para la implementación de la PPV solicitados a la OAJ."/>
        <s v="Número de acciones de la divulgación dela atención y reparación integral de la Unidad.Número de acciones comunicativas implementados para divulgar la atención y reparación integral de la Unidad."/>
        <s v="Número de acciones de comunicación directa con enfoque diferencial y territorial implementadas"/>
        <s v="Número de acciones comunicativas derivadas de alianzas estratégicas implementadas."/>
        <s v="Recursos de cooperación internacional y alianzas estratégicas gestionados para la implementación de la política pública de víctimas (en millones de dólares)."/>
        <s v="Numero Iniciativas o proyectos presentados por la Unidad para las Víctimas a la cooperación internacional o aliado estratégico"/>
        <s v="Número de víctimas beneficiadas de las líneas especiales de crédito para el sector agropecuario."/>
        <s v="Líneas de crédito disponibles"/>
        <s v="Número de orientaciones generales que demanden las unidades productivas y/o emprendimientos de víctimas. "/>
        <s v="Porcentaje de unidades productivas y/o emprendimientos de víctimas con formulario de autogestión diligenciado."/>
        <s v="Número de asistencias técnicas a unidades productivas de víctimas"/>
        <s v="Número de unidades productivas de víctimas fortalecidas"/>
        <s v="Número de unidades productivas que participan de acciones de visibilización"/>
        <s v="Número de unidades productivas que participan de acciones de comercialización"/>
        <s v="Brindar atención integral y realizar los trámites a las solicitudes de víctimas organizadas y no organizadas en el exterior o en retorno y asistencia técnica a los consulados y organizaciones en los países de acogida._x000a_"/>
        <s v="Implementar iniciativas y acciones de rehabilitación, satisfacción, garantías de No Repetición en procesos de retorno o integración local en el exterior."/>
        <s v="Porcentaje de avance en la implementación de acciones territorializables y del orden nacional, para la implementación y medición del Modelo de Operación de Enfoques Diferenciales y de Género en el marco de las disposiciones de la Corte Constitucional."/>
        <s v="Número de reportes de seguimiento al plan de trabajo/ruta de implementación de las dependencias de la entidad"/>
        <s v="Numero de reportes que de cuenta de los niveles de coordinación de las misionales/territoriales frente al cumplimiento del plan de acción"/>
        <s v="Número de planes específicos de prevención y atención para comunidades Negras, Afrocolombianas, Raízales y Palenqueras formulados."/>
        <s v="Número de medidas implementadas competencia de la Unidad para las Víctimas de los planes específicos de prevención y atención para comunidades Negras, Afrocolombianas, Raízales y Palenqueras"/>
        <s v="Número de comunidades étnicas con procesos de concertación para el acceso a las medidas contenidas en los decretos leyes en el marco al derecho a la autonomía y el gobierno propio y la participación efectiva finalizados"/>
        <s v="Porcentaje de avance en la consolidación e implementación para la reglamentación del Decreto Ley 4635 de 2011."/>
        <s v="Número de emergencias especiales de comunidades étnicas víctimas del conflicto armado acompañadas"/>
        <s v="Porcentaje de avance en el acompañamiento a comunidades étnicas víctimas de desplazamiento forzado masivos para la medición de la subsistencia mínima de acuerdo con lo establecido en los Decretos Ley Étnicos"/>
        <s v="Porcentaje de avance en el acompañamiento a comunidades étnicas víctimas de confinamiento de acuerdo con lo establecido en los Decretos Ley Étnicos"/>
        <s v="Número de Entidades territoriales asistidas técnicamente en la implementación de los Decretos Ley"/>
        <s v="Número de sujetos de reparación colectiva étnicos con seguimiento a la implementación de la Medida de Indemnización Colectiva realizado"/>
        <s v="Porcentaje de avance en la ejecución del Plan de implementación efectiva y acelerada del Decreto 4633 de 2011."/>
        <s v="Porcentaje de avance en la consolidación e implementación para la reglamentación del Decreto Ley 4634 de 2011."/>
        <s v="Número de acciones de fortalecimiento a nivel comunitario con enfoque de derechos, territorial y diferencial implementadas"/>
        <s v="Número de víctimas indemnizadas"/>
        <s v="Cartas de indemnización administrativa aptas, entregadas."/>
        <s v="Número de víctimas acompañadas en la inversión adecuada de los recursos de la indemnización administrativa."/>
        <s v="Número de mujeres víctimas incluidas en el RUV, focalizadas y acompañadas diferencialmente con estrategias de reparación"/>
        <s v="Comunidades que han recibido la estrategia de tejido social en el marco de los planes de retorno y reubicación."/>
        <s v="Número de víctimas que acceden a medidas de garantías de no repetición a nivel individual."/>
        <s v="Actos simbólicos y de dignificación implementados "/>
        <s v="Número de víctimas que acceden a medidas de satisfacción a nivel individual."/>
        <s v="Víctimas individuales con rehabilitación psicosocial."/>
        <s v="Porcentaje de familiares con acompañamiento psicosocial en los procesos de búsqueda y entrega digna de cadáveres recibido."/>
        <s v="Acciones de acompañamiento psicosocial realizadas en el marco de la medida de rehabilitación en sujetos de reparación colectiva focalizados en ruta e implementación."/>
        <s v="Centros regionales de atención a víctimas con acompañamiento psicosocial, en funcionamiento"/>
        <s v="Número de hogares con auxilio para transporte, alimentación y hospedaje y subsidio funerario entregado en el marco de los procesos de búsqueda, exhumación y entrega de cuerpos o restos óseos."/>
        <s v="Planes de retornos y reubicaciones aprobados con seguimiento a la implementación de las acciones en el marco de los CTJT, subcomités o mesas de sostenibilidad."/>
        <s v="Número de hogares con esquemas especiales de acompañamiento familiar recibido en el área urbana."/>
        <s v="Número de esquemas especiales de acompañamiento comunitarios entregados en el marco de los planes de retorno y reubicación."/>
        <s v="Número de hogares que han recibido el apoyo para la sostenibilidad del retorno y la reubicación. "/>
        <s v="Número de comunidades étnicas que recibieron un esquema especial de acompañamiento comunitario al retorno o reubicación."/>
        <s v="Entidades del Sistema Nacional de Atención y Reparación Integral a las Víctimas asistidas técnicamente"/>
        <s v="Hogares que han recibido recursos para el transporte de bienes"/>
        <s v="Solicitudes de retorno, reubicación e integración local asignados por medio de las bases SGV tramitadas"/>
        <s v="Planes étnicos y no étnicos de retorno o reubicación formulados y aprobados."/>
        <s v="Sujetos de reparación colectiva étnicos indemnizados."/>
        <s v="Número de planes de reparación colectiva formulados y concertados con los sujetos. "/>
        <s v="Planes de reparación colectiva en implementación."/>
        <s v="Porcentaje de avance en la implementación de las acciones definidas en el marco de los Planes Integrales de Reparación Colectiva - PIRC del Pueblo Rrom"/>
        <s v="Número de sujetos de reparación colectiva étnicos con resolución de cierre de PIRC. "/>
        <s v="Acciones específicas para mujeres indígenas, NARP y Rrom en los planes de reparación colectiva étnicos implementadas"/>
        <s v="Sujetos de Reparación Colectiva étnicos con procesos de restitución de derechos territoriales que cuentan con planes de reparación colectiva formulados, concertados implementados. "/>
        <s v="Espacios de participación para definir prioridades en la implementación de las medidas de reparación colectiva con condiciones para garantizar la participación de las mujeres, implementados."/>
        <s v="Número de sujetos de reparación colectiva no étnicos con resolución de cierre de PIRC. "/>
        <s v="Sujetos de reparación colectiva no étnicos con informe de cierre de fase de alistamiento finalizado. "/>
        <s v="Sujetos de reparación colectiva étnicos con informe de cierre de fase de alistamiento finalizado. "/>
        <s v="Sujetos de reparación colectiva étnicos con fase de caracterización del daño finalizada. "/>
        <s v="Sujetos de reparación colectiva no étnicos con informe de cierre de fase del diagnóstico del daño finalizado. "/>
        <s v="Porcentaje de bienes con extinción de dominio comercializados por el FRV"/>
        <s v="Sistema de Gestión Implementado"/>
        <s v="Cumplimiento del Plan anual de ejecución y seguimiento del Programa de Transparencia "/>
        <s v="Porcentaje de Hogares con Sujetos de Especial Protección Constitucional que recibieron ayuda o atención humanitaria en las etapas de inmediatez, emergencia y transición."/>
        <s v="Porcentaje de avance en la formulación, implementación y seguimiento al Plan de trabajo que permita dar cumplimiento a la Ley 2421 de 2024 en la misionalidad de la DGSH."/>
        <s v="Solicitudes Tramitadas."/>
        <s v="Jornadas de Atención de Servicio móviles de orientación y comunicación a las víctimas."/>
        <s v="Porcentaje de hogares desplazados pertenecientes a comunidades étnicas con carencias en subsistencia mínima, que recibieron atención humanitaria en el último año."/>
        <s v="Porcentaje de personas víctimas de hechos diferentes al desplazamiento forzado que recibieron ayuda humanitaria."/>
        <s v="Hogares víctimas con atención humanitaria."/>
        <s v="Porcentaje de Casos gestionados frente a los compromisos y oferta institucional en los espacios interinstitucionales de coordinación para la prevención y protección."/>
        <s v="Porcentaje de proyectos de infraestructura social y comunitaria y adecuación de espacios sociales en prevención urgente apoyados con materiales y/ o dotación en municipios PDET con riesgo de victimización identificados mediante concepto técnico."/>
        <s v="Porcentaje de proyectos agropecuarios para la prevención urgente apoyados con insumos, semillas y/o herramientas en municipios PDET con riesgo de victimización identificados mediante estudio técnico de focalización."/>
        <s v="Porcentaje de avance en acciones de asistencia técnica en fase de formulación para la actualización de planes de contingencia en entidades territoriales priorizadas."/>
        <s v="Porcentaje de hogares desplazados y de otros hechos que acceden a Ayuda y Atención Humanitaria Inmediata de manera subsidiaria por la Unidad."/>
        <s v="Porcentaje de hogares étnicos que reciben Atención y Ayuda Humanitaria Inmediata en especie en apoyo subsidiario a las entidades territoriales."/>
        <s v="Informes producidos por las áreas internas de la Dirección de Gestión Interinstitucional en relación con la gestión, identificación y seguimiento de la oferta institucional, y órdenes judiciales de restitución de tierras. "/>
        <s v="Asistencias técnicas diferenciadas a entidades del SNARIV del orden nacional y territorial. "/>
        <s v="Número de acciones de articulación que promuevan el trabajo conjunto entre el Sistema Integral de Verdad Justicia Reparación y no repetición SIPaz y la Unidad para las Víctimas "/>
        <s v="Estrategias diseñadas e implementadas para fortalecer la participación de las víctimas."/>
        <s v=" Porcentaje de proyectos  viabilizados con coordinación de entrega elaborada"/>
        <s v="Víctimas que superaron la situación de vulnerabilidad "/>
        <s v="Implementación de la ruta de definición de la situación militar"/>
        <s v="Gestión de la estrategia de articulación y pedagogía para implementar programas de admisión especial a víctimas."/>
        <s v="Seguimiento a la implementación de los proyectos de inversión regionalizados en el territorio"/>
        <s v="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
        <s v="Entidades certificadas en la contribución al GED de la población víctima "/>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Porcentaje de avance en la unificación de las herramientas de planeación y seguimiento territorial de la política de víctimas. "/>
        <s v="Porcentaje de avance en el diseño y socialización de lineamientos para el funcionamiento de los comités territoriales de justicia transicional y demás instancias de coordinación territorial de la política de víctimas. "/>
        <s v="Porcentaje de avance en el ajuste en la metodología de medición del indicador de capacidad territorial. "/>
        <s v="Porcentaje de avance de la caracterización de la oferta territorial de la política pública de víctimas definiendo las rutas de acceso y alcance de los bienes y servicios asociados a cada derecho. "/>
        <s v="Número de Entidades territoriales certificadas en su contribución al goce efectivo de derechos de la población víctima. "/>
        <s v="Número de informes de articulación, gestión y seguimiento en el marco de los CTJT departamentales y municipales."/>
        <s v="Número de jornadas de asistencia técnica diferenciada"/>
        <s v="Número diagnósticos de necesidades para cada CRAV realizados."/>
        <s v="Porcentaje de hogares desplazados que acceden a atención humanitaria inmediata por entidades territoriales. "/>
        <s v=" Diseño de la batería de indicadores para hacer seguimiento a la incidencia de las mesas de participación - Nacional"/>
        <s v=" Diseño de la batería de indicadores para hacer seguimiento a la incidencia de las mesas de participación - Territorial"/>
        <s v="_x000a_Diseño de una estrategia de comunicación y formación masiva para víctimas organizadas y no organizadas interesadas en la política publica de victimas - nacional"/>
        <s v="_x000a_Diseño de una estrategia de comunicación y formación masiva para víctimas organizadas y no organizadas interesadas en la política publica de victimas - territorial"/>
        <s v="Eventos de participación realizados. "/>
        <s v=" Asistencias técnicas a las mesas de participación efectiva de víctimas a nivel distrital y departamental. "/>
        <s v="Víctimas con información actualizada"/>
        <s v="Víctimas caracterizadas"/>
        <s v="Comunidades víctimas de grupos étnicos caracterizadas"/>
        <s v="Porcentaje de avance en la armonización de los sistemas de información."/>
        <s v="Número de víctimas a quienes se les realiza la medición de superación de situación de vulnerabilidad a partir de la información de Modelo Integrado."/>
        <s v="Número de entidades del Ministerio Público con asistencia técnica en los trámites relacionados con la toma de la declaración."/>
        <s v="Víctimas incluidas en el Registro Único de Víctimas"/>
        <s v="Porcentaje de avance en el fortalecimiento del portal de aplicaciones Vivanto para apoyar la toma de decisiones y el análisis de la política pública"/>
        <s v="Mediciones realizadas que permitan focalizar y priorizar la Atención y Reparación a las víctimas"/>
        <s v="Entidades territoriales con Planes Operativos de Sistemas de Información - POSI que cumplen con los criterios establecidos por la SRNI para ser aprobados"/>
        <s v="Fuentes de información de entidades territoriales que cumplen con los criterios de la SRNI para la actualización y gestión de registros administrativos, remitidas al nivel nacional con el acompañamiento de las Direcciones Territoriales."/>
        <s v="Número de mujeres víctimas cuidadoras/jefas de hogar beneficiadas de la estrategia de fortalecimiento a emprendimientos de víctimas"/>
        <s v="Porcentaje de hogares con mujeres cuidadoras/jefas de hogar víctimas de desplazamiento forzado con esquemas especiales de acompañamiento familiar recibido en el área urbana"/>
        <s v="Número de reportes del Registro Único de Víctimas que incorporan la categoría mujer cuidadora"/>
        <s v="Número de mujeres víctimas cuidadoras/jefas de hogar con rehabilitación psicosocial"/>
        <s v="Número de entidades nacionales y territoriales pertenecientes al SNARIV que reciben orientación en la priorización de su oferta hacia mujeres víctimas cuidadoras/jefas de hogar"/>
        <s v="Número de acciones de comunicación directa con enfoque diferencial y territorial" u="1"/>
        <s v=" Número de acciones de la estrategia de comunicación masiva" u="1"/>
        <s v="Porcentaje de avance en el fortalecimiento del Registro Único de Victimas para apoyar la toma de decisiones y el análisis de la política pública" u="1"/>
        <s v="Número de unidades productivas de víctimas encadenadas" u="1"/>
        <s v="Número de unidades productivas de víctimas caracterizadas" u="1"/>
        <s v=" Número de acciones de incidencia e impacto público a través de alianzas estratégicas y de divulgación de contenidos transmedia." u="1"/>
        <s v="Informes producidos por las áreas internas de la Dirección de Gestión Interinstitucional en relación con la gestión, identificación y seguimiento de la oferta institucional. " u="1"/>
      </sharedItems>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String="0" containsBlank="1" containsNumber="1" minValue="0" maxValue="19960297" count="79">
        <m/>
        <n v="1"/>
        <n v="0.9"/>
        <n v="20"/>
        <n v="0.98"/>
        <n v="0.69940000000000002"/>
        <n v="0.65"/>
        <n v="22"/>
        <n v="2"/>
        <n v="0.85"/>
        <n v="0.95"/>
        <n v="0.8"/>
        <n v="40"/>
        <n v="60"/>
        <n v="6"/>
        <n v="1012"/>
        <n v="50"/>
        <n v="1600"/>
        <n v="400"/>
        <n v="1170"/>
        <n v="10000"/>
        <n v="4"/>
        <n v="10"/>
        <n v="15"/>
        <n v="128"/>
        <n v="382"/>
        <n v="80"/>
        <n v="25"/>
        <n v="165000"/>
        <n v="30920"/>
        <n v="21444"/>
        <n v="58"/>
        <n v="800"/>
        <n v="240"/>
        <n v="25182"/>
        <n v="35"/>
        <n v="6953"/>
        <n v="24527"/>
        <n v="2730"/>
        <n v="25267"/>
        <n v="692"/>
        <n v="1299"/>
        <n v="41"/>
        <n v="117"/>
        <n v="100"/>
        <n v="13"/>
        <n v="0.14000000000000001"/>
        <n v="23"/>
        <n v="9"/>
        <n v="30"/>
        <n v="0.1"/>
        <n v="19960297"/>
        <n v="1171"/>
        <n v="0.25280000000000002"/>
        <n v="0"/>
        <n v="500000"/>
        <n v="39"/>
        <n v="0.7"/>
        <n v="900"/>
        <n v="0.5"/>
        <n v="0.82"/>
        <n v="1133"/>
        <n v="140"/>
        <n v="0.73"/>
        <n v="0.04"/>
        <n v="2000"/>
        <n v="106"/>
        <n v="33"/>
        <n v="659326"/>
        <n v="574169"/>
        <n v="8"/>
        <n v="0.15"/>
        <n v="7898988.7465823898"/>
        <n v="1950"/>
        <n v="1135258"/>
        <n v="500"/>
        <n v="21"/>
        <n v="1500"/>
        <n v="1035"/>
      </sharedItems>
    </cacheField>
    <cacheField name="META CUATRIENIO_(SOLO PND)" numFmtId="0">
      <sharedItems containsBlank="1" containsMixedTypes="1" containsNumber="1" minValue="0.9" maxValue="20000000"/>
    </cacheField>
    <cacheField name="NIVEL" numFmtId="0">
      <sharedItems containsBlank="1"/>
    </cacheField>
    <cacheField name="LÍNEA BASE" numFmtId="0">
      <sharedItems containsBlank="1" containsMixedTypes="1" containsNumber="1" minValue="0" maxValue="17504594"/>
    </cacheField>
    <cacheField name="PROYECCIÓN DE CIERRE 2025" numFmtId="0">
      <sharedItems containsString="0" containsBlank="1" containsNumber="1" containsInteger="1" minValue="1" maxValue="191"/>
    </cacheField>
    <cacheField name="FUENTE" numFmtId="0">
      <sharedItems containsBlank="1"/>
    </cacheField>
    <cacheField name="¿APLICA DESAGREGACIÓN POR ENFOQUES DIFERENCIALE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Camilo Rojas Galvis" refreshedDate="45958.674774768515" createdVersion="8" refreshedVersion="8" minRefreshableVersion="3" recordCount="137" xr:uid="{B2E2F887-D6E7-4D10-B47C-D0127B3F7A74}">
  <cacheSource type="worksheet">
    <worksheetSource ref="B5:E115" sheet="PLANEACIÓN_2026"/>
  </cacheSource>
  <cacheFields count="4">
    <cacheField name="OBJETIVO ESTRATÉGICO" numFmtId="0">
      <sharedItems containsBlank="1" longText="1"/>
    </cacheField>
    <cacheField name="RESULTADO INSTITUCIONAL" numFmtId="0">
      <sharedItems containsBlank="1"/>
    </cacheField>
    <cacheField name="DEPENDENCIA" numFmtId="0">
      <sharedItems containsBlank="1"/>
    </cacheField>
    <cacheField name="DEPENDENCIA ASOCIADA" numFmtId="0">
      <sharedItems containsBlank="1" count="36">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Contribuciones a la verdad, convivencia pacífica y garantías de no repetición"/>
        <s v="Grupo de enfoque psicosocial"/>
        <s v="Grupo de Retornos y Reubicaciones"/>
        <s v="Grupo de Retornos y Reubicaciones "/>
        <s v="Subdirección de Reparación Colectiva"/>
        <s v="Fondo de Reparación de Víctimas"/>
        <s v="Oficina Asesora de Planeación"/>
        <s v="Dirección de Gestión Social y Humanitaria"/>
        <s v="Grupo de Servicio al Ciudadano"/>
        <s v="Subdirección de asistencia y atención humanitaria"/>
        <s v="Subdirección de Prevención y Atención de Emergencias"/>
        <s v="Dirección de Gestión Interinstitucional"/>
        <s v="Subdirección Participación"/>
        <s v="Grupo de Gestión de Proyectos"/>
        <s v="Subdirección Coordinación SNARIV"/>
        <s v="Subdirección Coordinación Nación Territorio"/>
        <s v="Subdirección Participación "/>
        <s v="Dirección de Registro y Gestión Información"/>
        <s v="Subdirección Red Nacional de Información"/>
        <s v="Subdirección de Valoración y Registro"/>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teo Martinez Arzuza" refreshedDate="46028.510148842593" createdVersion="8" refreshedVersion="8" minRefreshableVersion="3" recordCount="148" xr:uid="{FAAE1BC9-25E9-4929-AE3B-751693C24F5C}">
  <cacheSource type="worksheet">
    <worksheetSource ref="B5:Q153" sheet="PLANEACIÓN_2026"/>
  </cacheSource>
  <cacheFields count="16">
    <cacheField name="OBJETIVO ESTRATÉGICO" numFmtId="0">
      <sharedItems containsBlank="1" count="10" longText="1">
        <m/>
        <s v="Fortalecer, modernizar, adecuar y realizar las reformas institucionales necesarias que contribuyan a garantizar la implementación de la política de víctimas del país integralmente, con enfoque de derechos, territorial y diferencial. "/>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Promover una respuesta institucional articulada para que las víctimas accedan a una oferta social amplia, adecuada, descentralizada, simultánea y sin barreras de acceso con carácter preventivo y transformado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Contribuir al reconocimiento por parte de la sociedad colombiana de los hechos y las vulneraciones a los Derechos Humanos y Derecho Internacional Humanitario que las víctimas han afrontado en el marco del conflicto armado, a través de acciones restaurativ"/>
        <s v="Promover una respuesta institucional articulada para que las víctimas accedan a una oferta social amplia, adecuada, descentralizada, simultánea y sin barreras de acceso con carácter preventivo y transformador. " u="1"/>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u="1"/>
        <s v="Reducir las violencias por prejuicio que amenazan la vida, la seguridad y la integridad de la población LGBTIQ+, así como vacíos en la prevención, atención y sanción de las mismas." u="1"/>
        <s v="Incrementar el reconocimiento y goce efectivo de los derechos de las personas cuidadoras, para mejorar su calidad de vida y las condiciones en las que proveen cuidado. " u="1"/>
      </sharedItems>
    </cacheField>
    <cacheField name="RESULTADO INSTITUCIONAL" numFmtId="0">
      <sharedItems containsBlank="1" count="25" longText="1">
        <m/>
        <s v="La institucionalidad se ha fortalecido, modernizado y adecuado para responder a las necesidades y particularidades de las víctimas, en el marco de soluciones duraderas. "/>
        <s v="_x000a_Se fortaleció y actualizó el sistema de información y está articulado con las entidades que atienden a las víctimas del nivel nacional y territorial"/>
        <s v="La sociedad colombiana reconoce la gravedad de los hechos y las violencias que las víctimas han sufrido en el marco del conflicto armado y lo rechazan. Asimismo, valoran y reconocen a las víctimas, su resistencia y su rol en la construcción de paz.  "/>
        <s v="Comunidades, sectores e instituciones articulan esfuerzos para la atención integral y efectiva de las víctimas. "/>
        <s v="Las víctimas acceden efectivamente a una oferta social integral y adecuada del Estado en el nivel territorial y nacional."/>
        <s v="Víctimas individuales y colectivas reciben asistencia y atención humanitaria integral con enfoque diferencial para la superación de su situación de vulnerabilidad"/>
        <s v="Acciones de prevención y protección con enfoque diferencial implementadas para mitigar nuevos hechos victimizantes en el marco del conflicto armado. "/>
        <s v="Planes Integrales de Reparación Colectiva concertados y listos para su implementación."/>
        <s v="Víctimas que participan activamente en la política pública, potenciando su capacidad de agencia, propiciando su transformación como sujetos políticos. "/>
        <s v="Víctimas individuales y colectivas indemnizadas, garantizando el enfoque diferencial.   "/>
        <s v="Los responsables directos e indirectos del conflicto armado reconocen voluntariamente sus actos, garantizando la dignificación de las víctimas individuales y colectivas."/>
        <s v="Víctimas y sujetos de reparación colectiva reparados integralmente con enfoque diferencial. "/>
        <s v="Los planes de retornos y reubicaciones, así como los de reparación integral a víctimas se articulan con otros procesos de planeación y acción institucional nacional y territorial."/>
        <s v="Víctimas individuales y colectivas retornadas y/o reubicadas con integralidad, voluntariedad, seguridad y dignidad.  "/>
        <s v="El territorio es el eje para la planeación y respuesta integral de la institucionalidad. "/>
        <s v="La institucionalidad se ha fortalecido, modernizado y adecuado para responder a las necesidades y particularidades de las víctimas, en el marco de soluciones duraderas. _x000a_Se fortaleció y actualizó el sistema de información y está articulado con las entidades que atienden a las víctimas del nivel nacional y territorial" u="1"/>
        <s v="Se fortaleció y actualizó el sistema de información y está articulado con las entidades que atienden a las víctimas del nivel nacional y territorial. " u="1"/>
        <s v="La institucionalidad se ha fortalecido, modernizado y adecuado para responder a las necesidades y particularidades de las víctimas, en el marco de soluciones duraderas. " u="1"/>
        <s v="Comunidades, sectores e instituciones articulan esfuerzos para la atención integral y efectiva de las víctimas. " u="1"/>
        <s v="Víctimas que participan activamente en la política pública, potenciando su capacidad de agencia, propiciando su transformación como sujetos políticos. " u="1"/>
        <s v="Las víctimas acceden efectivamente a una oferta social integral y adecuada del Estado en el nivel territorial y nacional." u="1"/>
        <s v="Se fortaleció y actualizó el sistema de información y está articulado con las entidades que atienden a las víctimas del nivel nacional y territorial. " u="1"/>
        <s v="Víctimas que participan activamente en la política pública, potenciando su capacidad de agencia, propiciando su transformación como sujetos políticos" u="1"/>
        <s v="La institucionalidad se ha fortalecido, modernizado y adecuado para responder a las necesidades y particularidades de las víctimas, en el marco de soluciones duraderas" u="1"/>
      </sharedItems>
    </cacheField>
    <cacheField name="DEPENDENCIA" numFmtId="0">
      <sharedItems containsBlank="1"/>
    </cacheField>
    <cacheField name="DEPENDENCIA ASOCIADA" numFmtId="0">
      <sharedItems containsBlank="1"/>
    </cacheField>
    <cacheField name="ACCIÓN" numFmtId="0">
      <sharedItems containsBlank="1" longText="1"/>
    </cacheField>
    <cacheField name="INDICADOR" numFmtId="0">
      <sharedItems containsBlank="1" longText="1"/>
    </cacheField>
    <cacheField name="FÓRMULA" numFmtId="0">
      <sharedItems containsBlank="1" longText="1"/>
    </cacheField>
    <cacheField name="META 2025" numFmtId="0">
      <sharedItems containsBlank="1" containsMixedTypes="1" containsNumber="1" minValue="0" maxValue="21011494"/>
    </cacheField>
    <cacheField name="META 2026" numFmtId="0">
      <sharedItems containsBlank="1" containsMixedTypes="1" containsNumber="1" minValue="0.05" maxValue="19750297"/>
    </cacheField>
    <cacheField name="META CUATRIENIO_(SOLO PND)" numFmtId="0">
      <sharedItems containsBlank="1" containsMixedTypes="1" containsNumber="1" minValue="0.75" maxValue="20000000"/>
    </cacheField>
    <cacheField name="NIVEL" numFmtId="0">
      <sharedItems containsBlank="1"/>
    </cacheField>
    <cacheField name="LÍNEA BASE" numFmtId="0">
      <sharedItems containsBlank="1" containsMixedTypes="1" containsNumber="1" minValue="0" maxValue="17504594" longText="1"/>
    </cacheField>
    <cacheField name="PROYECCIÓN DE CIERRE 2025" numFmtId="0">
      <sharedItems containsBlank="1" containsMixedTypes="1" containsNumber="1" minValue="0" maxValue="7722121"/>
    </cacheField>
    <cacheField name="FUENTE" numFmtId="0">
      <sharedItems containsBlank="1"/>
    </cacheField>
    <cacheField name="¿APLICA DESAGREGACIÓN POR ENFOQUES DIFERENCIALES?" numFmtId="0">
      <sharedItems containsBlank="1"/>
    </cacheField>
    <cacheField name="PROGRAMACIÓN" numFmtId="0">
      <sharedItems containsBlank="1" containsMixedTypes="1" containsNumber="1" minValue="0" maxValue="659284"/>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tian" refreshedDate="46050.427481828701" createdVersion="8" refreshedVersion="8" minRefreshableVersion="3" recordCount="148" xr:uid="{7B7CF30C-51D1-4464-B63B-E4077E997F78}">
  <cacheSource type="worksheet">
    <worksheetSource ref="B5:H153" sheet="PLANEACIÓN_2026"/>
  </cacheSource>
  <cacheFields count="7">
    <cacheField name="OBJETIVO ESTRATÉGICO" numFmtId="0">
      <sharedItems containsBlank="1" longText="1"/>
    </cacheField>
    <cacheField name="RESULTADO INSTITUCIONAL" numFmtId="0">
      <sharedItems containsBlank="1"/>
    </cacheField>
    <cacheField name="DEPENDENCIA" numFmtId="0">
      <sharedItems containsBlank="1" count="10">
        <m/>
        <s v="Secretaría General"/>
        <s v="Oficinas_Asesoras"/>
        <s v="Dirección_General"/>
        <s v="Subdirección_General"/>
        <s v="Dirección_Asuntos_Étnicos"/>
        <s v="Dirección_Reparación"/>
        <s v="Dirección_Gestión_Interinstitucional"/>
        <s v="Dirección_Registro_Gestión_Información"/>
        <s v="Dirección_Gestión_Social_Humanitaria"/>
      </sharedItems>
    </cacheField>
    <cacheField name="DEPENDENCIA ASOCIADA" numFmtId="0">
      <sharedItems containsBlank="1" count="34">
        <m/>
        <s v="Grupo de Gestión de Talento Humano"/>
        <s v="Grupo de Gestión Contractual"/>
        <s v="Grupo de Gestión Financiera"/>
        <s v="Grupo de Gestión Administrativa y Documental"/>
        <s v="Oficina de Tecnologías de la Información"/>
        <s v="Oficina de Control Interno"/>
        <s v="Oficina Asesora Jurídica"/>
        <s v="Oficina Asesora de Comunicaciones"/>
        <s v="Grupo de Cooperación Internacional"/>
        <s v="Grupo de Fortalecimiento a Emprendimientos de Víctimas"/>
        <s v="Grupo de Atención a Víctimas en el Exterior"/>
        <s v="Subdirección_General"/>
        <s v="Dirección Asuntos Étnicos"/>
        <s v="Subdirección de Reparación Individual"/>
        <s v="Dirección de Reparación"/>
        <s v="Grupo de enfoque psicosocial"/>
        <s v="Grupo de Retornos y Reubicaciones"/>
        <s v="Subdirección de Reparación Colectiva"/>
        <s v="Fondo de Reparación de Víctimas"/>
        <s v="Oficina Asesora de Planeación"/>
        <s v="Dirección de Gestión Interinstitucional"/>
        <s v="Grupo de Gestión de Proyectos"/>
        <s v="Subdirección Coordinación SNARIV"/>
        <s v="Subdirección Coordinación Nación Territorio"/>
        <s v="Subdirección Participación "/>
        <s v="Subdirección Participación"/>
        <s v="Dirección de Registro y Gestión Información"/>
        <s v="Subdirección Red Nacional de Información"/>
        <s v="Subdirección de Valoración y Registro"/>
        <s v="Dirección de Gestión Social y Humanitaria"/>
        <s v="Grupo de Servicio al Ciudadano"/>
        <s v="Subdirección de Asistencia y Atención Humanitaria"/>
        <s v="Subdirección de Prevención y Atención de Emergencias"/>
      </sharedItems>
    </cacheField>
    <cacheField name="ACCIÓN" numFmtId="0">
      <sharedItems containsBlank="1" longText="1"/>
    </cacheField>
    <cacheField name="INDICADOR" numFmtId="0">
      <sharedItems containsBlank="1" longText="1"/>
    </cacheField>
    <cacheField name="FÓRMULA"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2">
  <r>
    <m/>
    <m/>
    <x v="0"/>
    <x v="0"/>
    <m/>
    <x v="0"/>
    <m/>
    <m/>
    <x v="0"/>
    <m/>
    <m/>
    <m/>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x v="1"/>
    <s v="(Número actividades del plan estratégico de talento humano implementadas/Número de actividades del plan estratégico de talento humano definidas en el corte a evaluar) * 100"/>
    <n v="1"/>
    <x v="1"/>
    <m/>
    <s v="Nivel Nacional"/>
    <n v="1"/>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x v="2"/>
    <s v="(Solicitudes tramitadas durante el corte / Solicitudes programadas durante el Corte )*100"/>
    <n v="1"/>
    <x v="1"/>
    <m/>
    <s v="Nivel Nacional"/>
    <m/>
    <m/>
    <s v="Borrador Plan anual de adquisiciones vigencia 2025"/>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CNUT requerido para evitar castigos de asignación de PAC"/>
    <x v="3"/>
    <s v="(PAC Pagado / PAC Asignado en el mes)*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Reportar la ejecución presupuestal de la entidad de acuerdo con el PAA para toma de decisiones y alertas según objeto de gasto"/>
    <x v="4"/>
    <s v="(Valor Registros Presupuestales Compromisos / Valor Apropiación Vigente)*100"/>
    <n v="0.9"/>
    <x v="2"/>
    <m/>
    <s v="Nivel Nacional"/>
    <n v="0.9"/>
    <m/>
    <s v="Apuestas estratégica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x v="5"/>
    <s v="(Número de Actividades Ejecutadas en el Cuatrimestre / Número de Actividades Programadas en la vigencia)*100"/>
    <n v="1"/>
    <x v="1"/>
    <m/>
    <s v="Nivel Nacional"/>
    <n v="0.1"/>
    <m/>
    <s v="Plan Institucional"/>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2"/>
    <x v="5"/>
    <s v="Implementación de nuevos servicios y funcionalidades en los sistemas de información críticos de la Unidad"/>
    <x v="6"/>
    <s v="Servicios de información actualizados"/>
    <n v="32"/>
    <x v="3"/>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x v="7"/>
    <s v="_x000a_Promedio del Acuerdo de Nivel de Servicio (ANS) de los servicios de Cómputo por demanda (99,95%), Dotación Tecnológica (96%),  Conectividad y telefonía (99,6%)"/>
    <n v="0.98"/>
    <x v="4"/>
    <s v="NA"/>
    <s v="Nivel Nacional"/>
    <n v="0"/>
    <m/>
    <s v="Proyecto de invers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x v="8"/>
    <s v="Sumatoria del nivel de capacidades de Tecnologías de la Información / Número de capacidades de TI"/>
    <n v="0.69940000000000002"/>
    <x v="5"/>
    <m/>
    <s v="Nivel Nacional"/>
    <n v="0.55000000000000004"/>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x v="9"/>
    <s v="Sumatoria de la contribución ponderada de los proyectos y operaciones del Plan estratégico de Seguridad de la Información"/>
    <n v="0.65"/>
    <x v="6"/>
    <m/>
    <s v="Nivel Nacional"/>
    <n v="0.5"/>
    <m/>
    <s v="Plan Estratégico "/>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x v="10"/>
    <s v="Número de auditorías planificadas y ejecutadas"/>
    <n v="13"/>
    <x v="7"/>
    <m/>
    <s v="Nivel Nacional"/>
    <n v="12"/>
    <m/>
    <s v="Plan anual y programa anual de auditoria"/>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x v="11"/>
    <s v="Sumatoria de planes de mejoramiento suscritos con la Contraloría General de la República con seguimiento realizado"/>
    <n v="2"/>
    <x v="8"/>
    <m/>
    <s v="Nivel Nacional"/>
    <n v="2"/>
    <m/>
    <s v="Plan institucional de mejoramiento con la CGR"/>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x v="12"/>
    <s v="(Número de actuaciones judiciales y prejudiciales realizadas durante el periodo / número total de actuaciones judiciales y prejudiciales requeridas durante el periodo)*100"/>
    <n v="0.85"/>
    <x v="9"/>
    <m/>
    <s v="Nivel Nacional"/>
    <n v="0"/>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x v="13"/>
    <s v="(Número de actividades de prevención  contra el fraude realizadas / Número total de actividades programadas en la vigencia)*100 "/>
    <n v="0.9"/>
    <x v="2"/>
    <m/>
    <s v="Nivel Nacional"/>
    <n v="72"/>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x v="14"/>
    <s v="(Número de órdenes y requerimientos judiciales tramitados / Total de órdenes y requerimientos judiciales recibidos)*100"/>
    <n v="0.95"/>
    <x v="10"/>
    <m/>
    <s v="Nivel Nacional"/>
    <n v="97.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x v="15"/>
    <s v="_x000a_(Número de actos administrativos de recursos de apelación, quejas y revocatorias directas numerados dentro del periodo/ Total de actos administrativos de recursos de apelación, quejas y revocatorias directas recibidos)*100"/>
    <n v="0.8"/>
    <x v="11"/>
    <m/>
    <s v="Nivel Nacional"/>
    <n v="74.7"/>
    <m/>
    <s v="Mejora de procesos de la entidad"/>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x v="16"/>
    <s v="(Número de documentos emitidos sobre la implementación de la PPV / número de solicitudes realizadas a la OAJ respecto de la reglamentación, concepto o lineamientos para la implementación de la PPV)*100"/>
    <n v="0.85"/>
    <x v="9"/>
    <m/>
    <s v="Nivel Nacional"/>
    <n v="0"/>
    <m/>
    <s v="Mejora de procesos de la entidad"/>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x v="17"/>
    <s v="Sumatoria de acciones de comunicación masiva "/>
    <n v="40"/>
    <x v="12"/>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 Desarrollar acciones de comunicación con enfoque diferencial y territorial, orientadas a brindar información pública, oportuna, veraz y con lenguaje claro."/>
    <x v="18"/>
    <s v=" _x000a_Sumatoria de acciones de comunicación directa con enfoque diferencial y territorial"/>
    <n v="60"/>
    <x v="13"/>
    <m/>
    <s v="Nivel Nacional"/>
    <n v="0"/>
    <m/>
    <s v="Plan Institucional"/>
    <s v="NO"/>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x v="19"/>
    <s v=" Sumatoria de acciones de incidencia e impacto público a través de alianzas estratégicas y de divulgación de contenidos transmedia."/>
    <n v="6"/>
    <x v="14"/>
    <m/>
    <s v="Nivel Nacional"/>
    <n v="0"/>
    <m/>
    <s v="Plan Institucional"/>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x v="20"/>
    <s v="Sumatoria de recursos de cooperación internacional y de alianzas estratégicas gestionados para la implementación de la política pública de víctimas. (En millones de dólares)"/>
    <n v="5"/>
    <x v="0"/>
    <m/>
    <s v="Nivel Nacional"/>
    <n v="10"/>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x v="21"/>
    <s v="Sumatoria de _x000a_iniciativas o proyectos presentados por la Unidad para las Víctimas, nivel nacional o territorial, a la cooperación internacional o aliado estratégico"/>
    <n v="20"/>
    <x v="0"/>
    <m/>
    <s v="Nivel Nacional"/>
    <s v="_"/>
    <m/>
    <s v="Apuestas estratégicas de la entidad"/>
    <s v="N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x v="22"/>
    <s v="Número de víctimas beneficiadas de las líneas especiales de crédito para el sector agropecuario."/>
    <n v="1012"/>
    <x v="15"/>
    <m/>
    <s v="Nivel Nacional"/>
    <n v="1366"/>
    <m/>
    <s v="CONPES 4031 DE 2021"/>
    <s v="SI"/>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x v="23"/>
    <s v="Número de Líneas de crédito disponibles a víctimas del conflicto armado"/>
    <n v="2"/>
    <x v="8"/>
    <m/>
    <s v="Nivel Nacional"/>
    <n v="2"/>
    <m/>
    <s v="LEY 1448 DE 2011"/>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x v="24"/>
    <m/>
    <s v="N/A"/>
    <x v="1"/>
    <m/>
    <s v="Nivel Nacional"/>
    <m/>
    <m/>
    <m/>
    <m/>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x v="25"/>
    <s v="Suma de unidades productivas de víctimas caracterizadas"/>
    <n v="10000"/>
    <x v="1"/>
    <m/>
    <s v="Nivel Nacional"/>
    <n v="8032"/>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x v="26"/>
    <s v="Suma de asistencias técnicas a unidades productivas de víctimas"/>
    <n v="345"/>
    <x v="16"/>
    <m/>
    <s v="Nivel Nacional"/>
    <s v="N/A"/>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x v="27"/>
    <s v="Suma de unidades productivas fortalecidas"/>
    <n v="1550"/>
    <x v="17"/>
    <m/>
    <s v="Nivel Territorial"/>
    <n v="1383"/>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8"/>
    <m/>
    <n v="952"/>
    <x v="18"/>
    <m/>
    <s v="Nivel Territorial"/>
    <m/>
    <m/>
    <s v="_x000a_LEY 1448 DE 2011_x000a_PND_x000a_PLAN INSTITUCIONAL"/>
    <s v="SI"/>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x v="29"/>
    <s v="Suma de unidades productivas de víctimas encadenadas"/>
    <n v="952"/>
    <x v="19"/>
    <m/>
    <s v="Mixto"/>
    <s v="N/A"/>
    <m/>
    <s v="_x000a_LEY 1448 DE 2011_x000a_PND_x000a_PLAN INSTITUCIONAL"/>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x v="30"/>
    <s v="Sumatoria de atenciones realizadas a  víctimas organizadas y no organizadas en el exterior "/>
    <n v="8000"/>
    <x v="20"/>
    <m/>
    <s v="Nivel Nacional"/>
    <n v="6500"/>
    <m/>
    <s v="Proyecto de Inversión Canal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x v="31"/>
    <s v="(Número de iniciativas y acciones implementadas/Número total de iniciativas y acciones planificadas)*100"/>
    <n v="1"/>
    <x v="1"/>
    <m/>
    <s v="Nivel Nacional"/>
    <n v="1"/>
    <m/>
    <s v="Proyecto de Inversión Reparación, Retornos, Snariv|"/>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x v="32"/>
    <s v="Número de acciones territorializables y del orden nacional ejecutadas/Número de acciones territorializables y del orden nacional programadas *100"/>
    <n v="1"/>
    <x v="1"/>
    <m/>
    <s v="Nivel Nacional"/>
    <n v="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x v="33"/>
    <s v="Sumatoria de reportes de seguimiento al plan de trabajo/ruta de implementación de las dependencias de la entidad"/>
    <n v="6"/>
    <x v="21"/>
    <m/>
    <s v="Nivel Nacional"/>
    <s v="N/A"/>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Promover la coordinación entre las dependencias de la entidad del orden nacional/territorial para el cumplimiento del plan de acción institucional para la atención integral, oportuna y eficiente de las víctimas del conflicto con enfoque integral,  territorial, diferencial y de derechos. "/>
    <x v="34"/>
    <s v="Sumatoria de reportes que de cuenta de los niveles de coordinación de las misionales/territoriales frente al cumplimiento del plan de acción"/>
    <n v="6"/>
    <x v="21"/>
    <m/>
    <s v="Nivel Nacional"/>
    <s v="N/A"/>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Formular los Planes específicos de prevención y atención con comunidades negras, afrocolombianas, raizales y palanqueras."/>
    <x v="35"/>
    <s v="Sumatoria de planes específicos de prevención y atención para comunidades Negras, Afrocolombianas, Raízales y Palenqueras formulados."/>
    <n v="12"/>
    <x v="22"/>
    <m/>
    <s v="Mixto"/>
    <s v="50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medidas competencia de la Unidad para las Víctimas de los planes específicos de prevención y atención para comunidades Negras, Afrocolombianas, Raízales y Palenqueras"/>
    <x v="36"/>
    <s v="Sumatoria de medidas implementadas competencia de la Unidad para las Víctimas de los planes específicos de prevención y atención para comunidades Negras, Afrocolombianas, Raízales y Palenqueras"/>
    <n v="36"/>
    <x v="23"/>
    <m/>
    <s v="Mixto"/>
    <s v="68 (pendiente de actualización; el indicador cierra en noviembre en Plan de Acción)"/>
    <m/>
    <s v="CONPES"/>
    <s v="SI"/>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x v="37"/>
    <s v="Sumatoria de comunidades étnicas con procesos de concertación para el acceso a las medidas contenidas en los decretos leyes en el marco al derecho a la autonomía y el gobierno propio y la participación efectiva finalizados"/>
    <n v="128"/>
    <x v="24"/>
    <m/>
    <s v="Mixto"/>
    <s v="128 (pendiente de actualización; el indicador cierra en noviembre en Plan de Acción)"/>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38"/>
    <s v="(Número de hitos para consolidación e implementación para la reglamentación del Decreto Ley 4635 de 2011 cumplidos / Total de hitos para consolidación e implementación para la reglamentación del Decreto Ley 4635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fortalecimiento organizativo en el marco de las emergencias especiales a comunidades étnicas."/>
    <x v="39"/>
    <s v="Número de emergencias especiales de comunidades étnicas víctimas del conflicto armado acompañadas"/>
    <n v="10"/>
    <x v="22"/>
    <s v="NA"/>
    <s v="Nivel Nacional"/>
    <s v="Pendiente (el indicador cierra en octubre en Plan de Acción)"/>
    <n v="10"/>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en la medición de SME a comunidades étnicas víctimas de desplazamiento forzado masivos de acuerdo a lo establecido en los Decretos Ley Étnicos"/>
    <x v="40"/>
    <s v="(Número de comunidades étnicas víctimas de desplazamiento forzado por eventos masivos focalizadas  acompañadas / Total comunidades étnicas víctimas de desplazamiento forzado por eventos masivos focalizadas)*100"/>
    <n v="1"/>
    <x v="1"/>
    <s v="NA"/>
    <s v="Mixto"/>
    <s v="100% (pendiente por confirmar, el indicador cierra en diciembre en Plan de Acción)"/>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compañar técnicamente el proceso de entrega de ayuda humanitaria a las víctimas étnicas de confinamiento de acuerdo a lo establecido en los Decretos Ley Étnicos"/>
    <x v="41"/>
    <s v="(Número de comunidades étnicas víctimas de confinamiento acompañadas / Total comunidades étnicas víctimas de confinamiento focalizadas)*100"/>
    <n v="1"/>
    <x v="1"/>
    <s v="NA"/>
    <s v="Mixto"/>
    <n v="1"/>
    <n v="1"/>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Asistir técnicamente a las entidades territoriales en la implementación de los Decretos Ley para la inclusión del enfoque diferencial en los instrumentos de planeación territorial"/>
    <x v="42"/>
    <s v="Sumatoria de Entidades territoriales asistidas técnicamente en la implementación de los Decretos Ley"/>
    <n v="191"/>
    <x v="25"/>
    <s v="NA"/>
    <s v="Mixto"/>
    <s v="Pendiente"/>
    <n v="191"/>
    <s v="Proyecto de Inversión "/>
    <m/>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el seguimiento a la inversión adecuada de los recursos en el marco de la implementación de la medida de indemnización colectiva otorgada a los sujetos de reparación colectiva étnico"/>
    <x v="43"/>
    <s v="Sumatoria de sujetos de reparación colectiva étnicos con seguimiento a la implementación de la Medida de Indemnización Colectiva realizado"/>
    <n v="78"/>
    <x v="26"/>
    <s v="NA"/>
    <s v="Mixto"/>
    <s v="24(revisar avance 2024 y revisar el avance del indicador 110, pendiente por confirmar, el indicador cierra en diciembre en Plan de Acción)"/>
    <n v="78"/>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4"/>
    <s v="(Número de hitos para consolidación e implementación para la reglamentación del Decreto Ley 4633 de 2011 cumplidos / Total de hitos para consolidación e implementación para la reglamentación del Decreto Ley 4633 de 2011 programados)*100"/>
    <n v="1"/>
    <x v="1"/>
    <n v="1"/>
    <s v="Nivel Nacional"/>
    <s v="50%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Realizar seguimiento a los acuerdos concertados con las Comunidades Étnicas en el PND 2023-2026"/>
    <x v="45"/>
    <s v="(Número de hitos para consolidación e implementación para la reglamentación del Decreto Ley 4634 de 2011 cumplidos / Total de hitos para consolidación e implementación para la reglamentación del Decreto Ley 4634 de 2011 programados)*100"/>
    <n v="1"/>
    <x v="1"/>
    <n v="1"/>
    <s v="Nivel Nacional"/>
    <s v="50% (pendiente de actualización, el indicador cierra en diciembre en Plan de Acción)"/>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x v="5"/>
    <x v="13"/>
    <s v="Implementar y concertar acciones de fortalecimiento a nivel comunitario con enfoque de derechos, territorial y diferencial"/>
    <x v="46"/>
    <s v="Sumatoria de acciones de fortalecimiento a nivel comunitario con enfoque de derechos, territorial y diferencial implementadas"/>
    <n v="25"/>
    <x v="27"/>
    <s v="NA"/>
    <s v="Mixto"/>
    <m/>
    <n v="25"/>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x v="47"/>
    <s v="Sumatoria de número de personas víctimas del conflicto armado interno, con indemnización otorgada a través de Resoluciones de indemnización, sentencias de justicia y paz y otras sentencias."/>
    <n v="165000"/>
    <x v="28"/>
    <n v="6000000"/>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x v="48"/>
    <s v="(Número de cartas de indemnización administrativa entregadas/total de cartas de indemnización vigentes y aptas para ser entregadas)* 100."/>
    <n v="0.9"/>
    <x v="2"/>
    <n v="0.9"/>
    <s v="Nivel Territorial"/>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x v="49"/>
    <s v="Número de víctimas acompañadas en la inversión adecuada de los recursos de la indemnización administrativa."/>
    <n v="31820"/>
    <x v="2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x v="50"/>
    <s v="Sumatoria de mujeres víctimas incluidas en el RUV, focalizadas y acompañadas diferencialmente con estrategias de reparación."/>
    <n v="21174"/>
    <x v="3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x v="51"/>
    <s v="Sumatoria de comunidades que han recibido la estrategia de tejido social en el marco de los planes de retorno y reubicación."/>
    <n v="58"/>
    <x v="31"/>
    <m/>
    <s v="Nivel Territorial"/>
    <n v="21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x v="52"/>
    <s v="Sumatoria de víctimas que acceden a medidas de garantías de no repetición a nivel individual."/>
    <n v="800"/>
    <x v="32"/>
    <m/>
    <s v="Nivel Nacional"/>
    <n v="1015"/>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Coordinar/Articular con el operador la implementación de los actos simbólicos y dignificación en las entidades territoriales. Implementar los actos simbólicos y de conmemoración."/>
    <x v="53"/>
    <s v="Número de actos simbólicos y de dignificación implementados "/>
    <n v="240"/>
    <x v="33"/>
    <m/>
    <s v="Mixto"/>
    <n v="1557"/>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x v="54"/>
    <s v="Sumatoria de víctimas que acceden a medidas de satisfacción individual."/>
    <n v="10000"/>
    <x v="20"/>
    <m/>
    <s v="Mixto"/>
    <n v="88626"/>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7"/>
    <s v="Atender víctimas individuales en la medida de rehabilitación psicosocial."/>
    <x v="55"/>
    <s v="Sumatoria de víctimas con rehabilitación psicosocial"/>
    <n v="22500"/>
    <x v="34"/>
    <m/>
    <s v="Nivel Territorial"/>
    <m/>
    <m/>
    <s v="Proyecto de Inversión "/>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entrega de cuerpos o restos óseos acompañados según solicitudes remitidas por la fiscalía."/>
    <x v="56"/>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x v="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Realizar acciones de acompañamiento psicosocial en el marco de la medida de rehabilitación comunitaria en sujetos de reparación colectiva focalizados en todas las fases de la ruta"/>
    <x v="57"/>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Centros regionales de atención a víctimas con acompañamiento psicosocial, en funcionamiento"/>
    <x v="58"/>
    <s v="Número de centros regionales de atención a víctimas con acompañamiento psicosocial, en funcionamiento"/>
    <n v="35"/>
    <x v="35"/>
    <m/>
    <s v="Nivel Nacional"/>
    <m/>
    <m/>
    <s v="PM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7"/>
    <s v="Entregar auxilio para transporte, alimentación y hospedaje y subsidio funerario entregado en el marco de los procesos de búsqueda, exhumación y entrega de cuerpos o restos óseos"/>
    <x v="59"/>
    <s v="Sumatoria de los hogares  con auxilio para transporte, alimentación y hospedaje y subsidio funerario entregado en el marco de los procesos de búsqueda, exhumación y entrega de cuerpos o restos óseos."/>
    <n v="440"/>
    <x v="36"/>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Realizar seguimiento a los planes de retornos y reubicaciones aprobados y en actualización en el marco de los CTJT, subcomités o mesas de sostenibilidad."/>
    <x v="60"/>
    <s v="(Número de planes de retornos y reubicaciones aprobados con seguimiento a la implementación de las acciones en el marco de los CTJT, subcomités o mesas de sostenibilidad/ Número de planes de retornos y reubicaciones aprobados en CTJT)*100"/>
    <n v="1"/>
    <x v="1"/>
    <m/>
    <s v="Nivel Territorial"/>
    <m/>
    <m/>
    <s v="Estratégico"/>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familiar a hogares urbanos"/>
    <x v="61"/>
    <s v="Número de hogares con esquemas especiales de acompañamiento familiar recibido en el área urbana."/>
    <n v="2000"/>
    <x v="37"/>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x v="62"/>
    <s v="Número de esquemas especiales de acompañamiento comunitarios entregados en el marco de los planes de retorno y reubicación."/>
    <n v="300"/>
    <x v="38"/>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Brindar apoyo a hogares para la sostenibilidad del RR"/>
    <x v="63"/>
    <s v="Número de hogares que han recibido el apoyo para la sostenibilidad del retorno y la reubicación."/>
    <n v="1337"/>
    <x v="39"/>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8"/>
    <s v="Entregar esquemas especiales de acompañamiento comunitario al RR en comunidades étnicas"/>
    <x v="64"/>
    <s v="Número de comunidades étnicas que recibieron un esquema especial de acompañamiento comunitario al retorno o reubicación."/>
    <n v="100"/>
    <x v="40"/>
    <m/>
    <s v="Nivel Nacion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Brindar asistencia Técnica a entidades SNARIV en materia de retornos y reubicaciones"/>
    <x v="65"/>
    <s v="Número de Entidades del Sistema Nacional de Atención y Reparación Integral a las Víctimas asistidas técnicamente"/>
    <n v="40"/>
    <x v="12"/>
    <m/>
    <s v="Nivel Nacional"/>
    <m/>
    <m/>
    <s v="Proyecto de Inversión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Entregar recursos a hogares para el transporte de bienes"/>
    <x v="66"/>
    <s v="Número de Hogares que han recibido recursos para el transporte de bienes"/>
    <n v="1337"/>
    <x v="41"/>
    <m/>
    <s v="Nivel Nacional"/>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Verificar principio de dignidad para tramitar sostenibilidad del acompañamiento "/>
    <x v="67"/>
    <s v="(Número de solicitudes de acompañamiento de retorno o reubicación individual o familiar tramitadas/ Total de solicitudes de acompañamiento de retorno o reubicación individual o familiar recibidas)*100"/>
    <n v="1"/>
    <x v="1"/>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9"/>
    <s v="Aprobar planes de retorno y reubicación étnicos y no étnicos."/>
    <x v="68"/>
    <s v="Número de planes étnicos y no étnicos de retorno o reubicación formulados y aprobados."/>
    <n v="40"/>
    <x v="12"/>
    <m/>
    <s v="Nivel Territorial"/>
    <m/>
    <m/>
    <s v="Estratégico"/>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20"/>
    <s v="Indemnizar a sujetos de reparación colectiva de pueblos étnicos víctimas de conflicto armado"/>
    <x v="69"/>
    <s v="Número de sujetos de reparación colectiva étnicos indemnizados"/>
    <n v="41"/>
    <x v="42"/>
    <m/>
    <s v="Nivel Nacion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rmular y concertar los PIRC de Sujetos de Reparación víctimas del conflicto armado"/>
    <x v="70"/>
    <s v="Sumatoria del número de planes de reparación colectiva formulados y concertados con los sujetos de reparación colectiva."/>
    <n v="175"/>
    <x v="43"/>
    <n v="642"/>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os PIRC de Sujetos de Reparación víctimas del conflicto armado"/>
    <x v="71"/>
    <s v="Sumatoria del número de planes de reparación colectiva que cuentan con un avance mayor al 50% en su implementación"/>
    <n v="90"/>
    <x v="44"/>
    <n v="300"/>
    <s v="Mixto"/>
    <m/>
    <m/>
    <s v="PND"/>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el marco de los Planes Integrales de Reparación Colectiva - PIRC del Pueblo Rrom"/>
    <x v="72"/>
    <s v="(Número de acciones del Plan Integral de Reparación Colectiva del Pueblo Rrom Implementadas / Total de acciones del Plan Integral de Reparación Colectiva del Pueblo Rrom por  Implementar) *100"/>
    <n v="1"/>
    <x v="1"/>
    <n v="1"/>
    <s v="Nivel Nacional"/>
    <m/>
    <m/>
    <s v="PND"/>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Cerrar los Sujetos de Reparación Colectiva con resolución."/>
    <x v="73"/>
    <s v="Número de sujetos de reparación colectiva étnicos con resolución de cierre de PIRC."/>
    <n v="13"/>
    <x v="45"/>
    <m/>
    <s v="Nivel Territorial"/>
    <m/>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acciones específicas para mujeres, indígenas, NARP y Rrom en los PIRC"/>
    <x v="74"/>
    <s v="Sumatoria de acciones específicas para mujeres indígenas, NARP y Rrom en los planes de reparación colectiva étnicos implementadas"/>
    <n v="15"/>
    <x v="23"/>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Avanzar en la implementación de las acciones  definidas en  los Planes Integrales de Reparación Colectiva - PIRC de los sujetos étnicos  con fallos de restitución de derechos territoriales."/>
    <x v="75"/>
    <s v="(Porcentaje de SRC étnicos con procesos de restitución de derechos territoriales que cuentan con planes de reparación colectiva formulados, concertados implementados / Número de SRC étnicos con procesos de restitución de derechos territoriales) *100"/>
    <n v="0.14000000000000001"/>
    <x v="46"/>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Fomentar la participación de las mujeres en el momento de conformación de los comités de impulso y grupos de apoyo para la concertación de medidas con enfoque de género y derechos humanos de las mujeres. "/>
    <x v="76"/>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x v="1"/>
    <m/>
    <s v="Nivel Nacional"/>
    <m/>
    <m/>
    <s v="PMI"/>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Implementar las acciones de reparación que permitan el cierre de los Planes Integrales de Reparación colectiva y que cuenten con resolución de cierre."/>
    <x v="77"/>
    <s v="Número de sujetos de reparación colectiva no étnicos con resolución de cierre de PIRC"/>
    <n v="22"/>
    <x v="47"/>
    <m/>
    <s v="Mixto"/>
    <m/>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8"/>
    <s v="Número de sujetos de reparación colectiva no étnicos con informe de cierre de fase de alistamiento finalizado. "/>
    <n v="28"/>
    <x v="48"/>
    <m/>
    <s v="Mixto"/>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79"/>
    <s v="Número de sujetos de reparación colectiva étnicos con informe de cierre de fase de alistamiento finalizado"/>
    <n v="49"/>
    <x v="49"/>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0"/>
    <s v="Número de sujetos de reparación colectiva étnicos con informe de cierre de fase de caracterización del daño finalizado"/>
    <n v="82"/>
    <x v="12"/>
    <m/>
    <s v="Nivel Territorial"/>
    <m/>
    <m/>
    <s v="CONPES - 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20"/>
    <s v="Desarrollar las acciones correspondientes con los Sujetos colectivos que permitan el de cierre de la fase. "/>
    <x v="81"/>
    <s v="Número de sujetos de reparación colectiva no étnicos con informe de cierre de fase del diagnóstico del daño finalizado"/>
    <n v="38"/>
    <x v="23"/>
    <m/>
    <s v="Nivel Territorial"/>
    <m/>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21"/>
    <s v="Mide el porcentaje de la comercialización realizada sobre los bienes con extinción de dominio sujetos a comercialización."/>
    <x v="82"/>
    <s v="(Numero de bienes inmuebles y muebles con extinción de dominio comercializados por el FRV/ Numero de bienes inmuebles y muebles  con extinción de dominio sujetos a comercializarse) *100"/>
    <n v="0.1"/>
    <x v="50"/>
    <m/>
    <s v="Nivel Nacional"/>
    <n v="0"/>
    <m/>
    <s v="Estratégico"/>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Fortalecer las capacidades institucionales para la implementación del Sistema de Gestión en el marco del MIPG"/>
    <x v="83"/>
    <s v="(Número de productos desarrollados / Número de productos programados) * 100"/>
    <n v="1"/>
    <x v="1"/>
    <m/>
    <s v="Nivel Nacional"/>
    <s v="-"/>
    <m/>
    <s v="Plan de implementación Sistema de gestión"/>
    <s v="N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2"/>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x v="84"/>
    <s v="(Número de productos desarrollados / Número de productos programados) * 100"/>
    <n v="1"/>
    <x v="1"/>
    <m/>
    <s v="Nivel Nacional"/>
    <s v="-"/>
    <m/>
    <s v="Plan anual de ejecución y seguimiento del Programa de Transparencia "/>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3"/>
    <s v="Visibilizar las acciones de entrega de Ayuda y Atención Humanitaria a Sujetos de Especial Protección Constitucional."/>
    <x v="85"/>
    <s v="(Número de Hogares con sujetos de especial protección constitucional que reciben Ayuda o Atención Humanitaria en las fases de inmediatez, emergencia y/o transición / número de sujetos de especial protección constitucional que cumplen criterios para recibir ayuda o atención humanitaria en las fases de inmediatez, emergencia y/o transición)*100"/>
    <n v="0.9"/>
    <x v="2"/>
    <m/>
    <s v="Nivel Nacional"/>
    <s v="Indicador Nuevo para medición"/>
    <m/>
    <s v="Gestión Institucional"/>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7"/>
    <x v="23"/>
    <s v="Fortalecer las acciones institucionales mediante la identificación, implementación seguimiento y control de actividades necesarias para dar cumplimiento a la Ley 2421 de 2024 en la misionalidad de la DGSH."/>
    <x v="86"/>
    <s v="(Número de actividades implementadas para dar cumplimiento Ley 2421 de 2024 / Número de actividades formuladas que permita dar cumplimiento a la Ley 2421 de 2024en la misionalidad de la DGSH) * 100"/>
    <n v="1"/>
    <x v="1"/>
    <m/>
    <s v="Nivel Nacional"/>
    <s v="Indicador Nuevo para medición"/>
    <m/>
    <s v="Gestión Institucional"/>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Tramitar solicitudes a través de los diferentes modalidades de orientación y comunicación con los que cuenta la Unidad."/>
    <x v="87"/>
    <s v="Sumatoria de solicitudes tramitadas a través de los diferentes canales de orientación y comunicación con los que cuenta la Unidad"/>
    <n v="21011494"/>
    <x v="51"/>
    <m/>
    <s v="Nivel Nacional"/>
    <n v="17504594"/>
    <m/>
    <s v="Proyecto de Inversión - CONPES 4031"/>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7"/>
    <x v="24"/>
    <s v="Realizar jornadas de atención móviles de orientación y comunicación a las víctimas con enfoque diferencial y de interseccionalidad."/>
    <x v="88"/>
    <s v="Sumatoria de jornadas de atención móvil de orientación y comunicación a las víctimas"/>
    <n v="1171"/>
    <x v="52"/>
    <m/>
    <s v="Nivel Territorial"/>
    <n v="1171"/>
    <m/>
    <s v="Proyecto de inversión"/>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pertenecientes a comunidades étnicas de acuerdo con la identificación de carencias en subsistencia mínima."/>
    <x v="89"/>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x v="2"/>
    <m/>
    <s v="Nivel Nacional"/>
    <n v="0.9"/>
    <m/>
    <s v="CONPES"/>
    <s v="SI"/>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Entregar la ayuda humanitaria a las víctimas de hechos diferentes al desplazamiento forzado."/>
    <x v="90"/>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x v="2"/>
    <m/>
    <s v="Nivel Nacional"/>
    <n v="0.9"/>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5"/>
    <s v="Otorgar atención humanitaria a hogares víctimas de desplazamiento forzado con carencias en subsistencia mínima, que no cumplen criterios de primer año."/>
    <x v="91"/>
    <s v="Hogares Víctimas de desplazamiento forzado con giro de Atención Humanitaria colocado / Hogares Víctimas de desplazamiento forzado que solicitan atención humanitaria y cumplen criterios para la entrega)*100"/>
    <n v="1"/>
    <x v="1"/>
    <n v="1"/>
    <s v="Nivel Nacional"/>
    <n v="1"/>
    <m/>
    <s v="Plan Nacional de Desarrollo - 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x v="7"/>
    <x v="26"/>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x v="92"/>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x v="1"/>
    <m/>
    <s v="Nivel Nacional"/>
    <s v="189 (Septiembre)"/>
    <m/>
    <s v="PAFI"/>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x v="7"/>
    <x v="26"/>
    <s v="Brindar apoyo en concurrencia a través de la entrega de materiales de construcción y/o dotación de mobiliario a municipios PDET con riesgo de victimización identificados mediante estudio técnico de priorización establecido para Proyectos de infraestructura social y comunitaria y adecuación de espacios sociales en Prevención urgente."/>
    <x v="93"/>
    <s v="(Número de proyectos y obras comunitarias apoyados con materiales y/ o dotación en municipios PDET con riesgo de victimización / Número de proyectos y obras comunitarias apoyados con materiales y/ o dotación en municipios con riesgo de victimización) *100%"/>
    <n v="0.9"/>
    <x v="2"/>
    <m/>
    <s v="Nivel Nacional"/>
    <n v="0.63"/>
    <m/>
    <s v="CONPES"/>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6"/>
    <s v="Brindar apoyo en concurrencia a través de la entrega de insumos, semillas y/o herramientas en municipios con riesgo de victimización, identificados mediante estudio técnico de focalización para proyectos agropecuarios establecidos para la prevención urgente."/>
    <x v="94"/>
    <s v="(Número de proyectos agropecuarios apoyados con la entrega de insumos, semillas y/o herramientas en municipios PDET con riesgo de victimización / Número de proyectos agropecuarios apoyados con la entrega de insumos, semillas y/o herramientas en municipios con riesgo de victimización)*100%"/>
    <n v="0.9"/>
    <x v="2"/>
    <m/>
    <s v="Nivel Nacional"/>
    <n v="297"/>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5"/>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x v="1"/>
    <m/>
    <s v="Nivel Territorial"/>
    <s v="100%(368 entidades priorizadas en denominador para 2024)"/>
    <m/>
    <s v="Gestión Institucional"/>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Coordinar acciones de alistamiento y atención de emergencias humanitarias para la garantía al mínimo vital en la etapa de inmediatez"/>
    <x v="96"/>
    <s v="(Número de hogares que recibieron Ayuda y Atención Humanitaria Inmediata durante el último año en los componentes a que tienen derecho de manera subsidiaria por la Unidad / Número de hogares relacionadas en declaraciones por el hecho de desplazamiento forzado y otros hechos, presentadas ante el ministerio público durante el último año, cuyo evento ocurrió dentro de los 3 meses previos a dicha declaración) * 100_x0009__x0009__x0009__x0009__x0009__x0009__x0009__x0009__x0009__x0009__x0009__x0009_"/>
    <n v="0.25280000000000002"/>
    <x v="53"/>
    <m/>
    <s v="Nivel Nacional"/>
    <n v="0.23"/>
    <m/>
    <s v="CONPES - PROYECTO DE INVERSIÓN"/>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7"/>
    <x v="26"/>
    <s v="Realizar la entrega de atención humanitaria inmediata en apoyo subsidiario a las entidades territoriales por el mecanismo de especie para la atención de comunidades étnicas."/>
    <x v="97"/>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x v="1"/>
    <m/>
    <s v="Nivel Nacional"/>
    <s v="100%_x000a_Nuevo en medición, porcentaje"/>
    <m/>
    <s v="CONPES"/>
    <s v="SI"/>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x v="8"/>
    <x v="27"/>
    <s v="Consolidar y analizar la oferta nacional y territorial con enfoque diferencial y étnico que aporte a la estabilización socioeconómica de la población víctima con enfoque de soluciones duraderas. "/>
    <x v="98"/>
    <s v="Número de informes generados por las áreas internas de la Dirección de Gestión Interinstitucional respecto a la gestión, identificación y seguimiento de la oferta institucional de las entidades del SNARIV nacional y territorial. "/>
    <n v="2"/>
    <x v="8"/>
    <m/>
    <s v="Nivel Nacional"/>
    <n v="0"/>
    <m/>
    <s v="GESTIÓN INTERINSTITUCIONAL "/>
    <s v="SI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servicios de asistencia técnica diferenciada para la implementación  de la política pública de víctimas, que incorpora los aspectos técnicos y administrativos reconociendo el enfoque diferencial."/>
    <x v="99"/>
    <s v="Sumatoria de informes de las asistencias técnicas diferenciadas a entidades del SNARIV del orden nacional y territorial."/>
    <n v="2"/>
    <x v="54"/>
    <m/>
    <s v="Nivel Nacional"/>
    <n v="0"/>
    <m/>
    <s v="GESTIÓN INTERINSTITUCIONAL "/>
    <s v="NO"/>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x v="8"/>
    <x v="27"/>
    <s v="Fortalecer la articulación entre el Sistema Integral de Verdad Justicia Reparación y no Repetición -SIPAZ y la Unidad para las Víctimas."/>
    <x v="100"/>
    <s v="Sumatoria de informes de acciones  que promuevan la articulación entre SIPAZ y la Unidad para las víctimas. "/>
    <n v="2"/>
    <x v="8"/>
    <m/>
    <s v="Nivel Nacional"/>
    <n v="0"/>
    <m/>
    <s v="GESTIÓN INTERINSTITUCIONAL "/>
    <s v="NO"/>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Fortalecer la participación de las víctimas organizadas y no organizadas para su incidencia en la Política Pública de Víctimas y su consolidación como sujeto político."/>
    <x v="101"/>
    <s v="Sumatoria de estrategias diseñadas e implementadas para fortalecer la participación de las víctimas."/>
    <n v="4"/>
    <x v="54"/>
    <m/>
    <s v="Nivel Nacional"/>
    <n v="0"/>
    <m/>
    <s v="PARTICIPACIÓN "/>
    <s v="SI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Apoyar a las áreas misionales así como a las Entidades Territoriales, en la formulación y presentación de proyectos orientados a la asistencia, atención y reparación integral a las víctimas en el marco de los mismos. "/>
    <x v="102"/>
    <s v="Total de proyectos con coordinación de entrega elaborada/Total de proyectos viabilizados * 100."/>
    <n v="1"/>
    <x v="1"/>
    <m/>
    <s v="Mixto"/>
    <n v="0"/>
    <m/>
    <s v="GRUPO GESTIÓN DE PROYECTOS"/>
    <s v="N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x v="103"/>
    <s v="Suma de las víctimas de desplazamiento forzado que han superado la situación de vulnerabilidad en el cumplimiento de los derechos definidos."/>
    <n v="500000"/>
    <x v="55"/>
    <n v="20000000"/>
    <s v="Nivel Nacional"/>
    <n v="500000"/>
    <m/>
    <s v="Plan Nacional de Desarrollo_x000a__x000a_Conpes "/>
    <s v="SI"/>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informe de gestión de la implementación de la ruta de definición de la situación militar"/>
    <x v="104"/>
    <s v="Sumatoria del numero de informes de Gestión de la implementación de la ruta de definición de situación militar."/>
    <n v="240"/>
    <x v="3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Desarollar una estrategia de  articulación y pedagogía con las universidades públicas para implementar programas de admisión especial a víctimas. "/>
    <x v="105"/>
    <s v="Sumatoria del número de informes de gestión de la estrategia de articulación y pedagogía para implementar programas de admisión especial a víctimas."/>
    <n v="40"/>
    <x v="12"/>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Identificación de las acciones de las entidades del SNARIV en el marco de la implementación de los proyectos de inversión regionalizados "/>
    <x v="106"/>
    <s v="Sumatoria del numero de informes de seguimiento de los proyectos de inversión regionalizados en el territorio"/>
    <n v="60"/>
    <x v="13"/>
    <m/>
    <s v="Nivel Territorial"/>
    <n v="0"/>
    <m/>
    <s v="GESTIÓN INTERINSTITUCIONAL "/>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Realizar el acompañamiento y seguimiento a los encuentros institucionales e interinstitucionales de entidades del SNARIV nacionales realizadas en el territorio para la implementación de la política pública de víctimas generando los correspondientes informes de gestión."/>
    <x v="107"/>
    <s v="(Numero de informes de gestión de los encuentros institucionales e interinstitucionales de entidades que conforman el SNARIV nivel nacional realizados en el territorio ( subcomités técnicos nacionales en territorio, gran SNARIV territoriales) para la implementación de la política pública de víctimas / Numero de encuentros  institucionales e interinstitucionales de entidades que conforman el SNARIV nivel nacional realizados en el territorio ( subcomités técnicos nacionales en territorio, gran SNARIV territoriales) para la implementación de la política pública de víctimas)*100. "/>
    <n v="1"/>
    <x v="1"/>
    <m/>
    <s v="Nivel Territorial"/>
    <n v="0"/>
    <m/>
    <m/>
    <s v="NO"/>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x v="8"/>
    <x v="30"/>
    <s v="Coordinar y fortalecer las entidades del Sistema Nacional de Atención y Reparación Integral a Víctimas. (entidades certificadas)"/>
    <x v="108"/>
    <s v="Sumatoria de Entidades del Sistema Nacional de Atención y Reparación Integral a Víctimas certificadas en su contribución al GED"/>
    <n v="35"/>
    <x v="56"/>
    <s v="N/A"/>
    <s v="Nivel Nacional"/>
    <n v="35"/>
    <n v="35"/>
    <s v="Proyecto de inversión"/>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x v="109"/>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x v="57"/>
    <m/>
    <s v="Nivel Nacional"/>
    <n v="60"/>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x v="110"/>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x v="58"/>
    <m/>
    <s v="Nivel Nacional"/>
    <n v="900"/>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Unificar en la Unidad para las Víctimas las herramientas de planeación y seguimiento territorial de la política de víctimas en un solo instrumento para la simplificación del reporte de información por parte de las entidades territoriales."/>
    <x v="111"/>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x v="59"/>
    <m/>
    <s v="Nivel Nacional"/>
    <n v="0.45"/>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x v="112"/>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1"/>
    <s v="Ajustar el Indicador de Capacidad Territorial que permita identificar los municipios que requieren fortalecimiento y asistencia técnica en los procesos de planeación, presupuestación y seguimiento de la política pública de víctimas."/>
    <x v="113"/>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82"/>
    <x v="60"/>
    <m/>
    <s v="Nivel Nacional"/>
    <n v="0.8"/>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Caracterizar la oferta territorial de la política pública de víctimas que defina las rutas de acceso y alcance de los bienes y servicios asociados a cada derecho."/>
    <x v="114"/>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x v="11"/>
    <m/>
    <s v="Nivel Nacional"/>
    <n v="0.77"/>
    <m/>
    <s v="CONPES"/>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Implementar la certificación anual de la contribución de las entidades territoriales al goce efectivo de derechos de la población víctima."/>
    <x v="115"/>
    <s v="Número de Entidades territoriales certificadas en su contribución al goce efectivo de derechos de la población víctima."/>
    <n v="1133"/>
    <x v="61"/>
    <m/>
    <s v="Nivel Nacional"/>
    <n v="1133"/>
    <m/>
    <s v="CONPES - PROYECTO DE INVERSIÓN"/>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 las sesiones de los Comités Territoriales de Justicia Transicional municipales y departamentales de acuerdo con la programación realizada por las EETT."/>
    <x v="116"/>
    <s v="Sumatoria de informes de articulación, gestión y seguimiento en el marco de los CTJT departamentales y municipales."/>
    <n v="60"/>
    <x v="1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Brindar asistencia técnica diferenciada a las entidades territoriales que conforman la DT."/>
    <x v="117"/>
    <s v="Número de jornadas de asistencia técnica diferenciada en los procesos de planeación, ejecución y seguimiento de la implementación territorial de la política de víctimas."/>
    <n v="20"/>
    <x v="3"/>
    <m/>
    <s v="Nivel Territorial"/>
    <n v="0"/>
    <m/>
    <m/>
    <s v="NO"/>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x v="8"/>
    <x v="31"/>
    <s v="Realizar el seguimiento al estado de los Centros Regionales frente a su infraestructura y la presencia de entidades del SNARIV en el marco de la atención y orientación de la población víctima."/>
    <x v="118"/>
    <s v="Sumatoria de diagnósticos de necesidades"/>
    <n v="140"/>
    <x v="62"/>
    <m/>
    <s v="Nivel Territorial"/>
    <n v="0"/>
    <m/>
    <m/>
    <s v="N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x v="8"/>
    <x v="31"/>
    <s v="Garantizar acceso a hogares desplazados a la atención humanitaria inmediata por entidades territoriales."/>
    <x v="119"/>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x v="63"/>
    <m/>
    <s v="Nivel Nacional"/>
    <n v="0.72"/>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0"/>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0.04"/>
    <x v="64"/>
    <m/>
    <s v="Nivel Nacional"/>
    <s v="_x000a_69%"/>
    <m/>
    <s v="CONPES"/>
    <s v="NO"/>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x v="8"/>
    <x v="32"/>
    <s v="Diseñar el mecanismo de reporte y hacer seguimiento a los indicadores para medir la incidencia de la participación de las víctimas en las acciones y propuestas generadas en las mesas de participación. "/>
    <x v="121"/>
    <s v="Sumatoria del porcentaje de avances en el diseño de la batería de indicadores para hacer seguimiento a la incidencia de las mesas medidas_x000a__x000a_Hito 1. Diseño de una batería de indicadores para hacer seguimiento a la incidencia de las mesas de participación de víctimas=30%._x000a_Hito 2. Socialización y respuesta a comentario por parte de la mesa nacional de víctimas=30%._x000a_Hito 3. Diseñar un mecanismo de reporte y seguimiento de los planes de trabajo y documentos de incidencia de las mesas distritales, municipales y departamentales de víctimas=40%."/>
    <n v="1"/>
    <x v="1"/>
    <m/>
    <s v="Nivel Territorial"/>
    <s v="_x000a_69%"/>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2"/>
    <s v="Porcentaje de avance del diseño e implementación de la estrategia/la totalidad de la estrategia diseñada"/>
    <n v="1"/>
    <x v="1"/>
    <m/>
    <s v="Nivel Nacional"/>
    <m/>
    <m/>
    <s v="CONPES"/>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Implementar una estrategia de comunicación y formación masiva para victimas organizadas y no organizadas interesadas en la política publica de victima."/>
    <x v="123"/>
    <s v="Sumatoria de víctimas organizadas y no organizadas capacitadas a partir de la estrategia de comunicación en la política publica de victimas."/>
    <n v="2000"/>
    <x v="65"/>
    <m/>
    <s v="Nivel Territorial"/>
    <m/>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Realizar jornadas para el fortalecimiento de las mesas participación efectiva de víctimas y encuentros de participación  con víctimas en los territorios para su consolidación como sujeto político. "/>
    <x v="124"/>
    <s v="Sumatoria de Jornadas de fortalecimiento y encuentros de participación realizadas"/>
    <n v="142"/>
    <x v="66"/>
    <s v="N/A"/>
    <s v="Nivel Territorial"/>
    <n v="198"/>
    <n v="142"/>
    <s v="Proyecto de inversión"/>
    <s v="SI "/>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x v="8"/>
    <x v="32"/>
    <s v="Fortalecer las mesas de participación en enfoques diferenciales, en estrategias para la consolidación como sujeto político e implementación del acuerdo paz. "/>
    <x v="125"/>
    <s v="Sumatoria de las  asistencias técnicas a las mesas de participación efectiva de víctimas a nivel distrital y departamental. "/>
    <n v="33"/>
    <x v="67"/>
    <m/>
    <s v="Nivel Nacional"/>
    <m/>
    <m/>
    <s v="CONPES"/>
    <s v="SI "/>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3"/>
    <s v="Actualizar información para el registro, atención, asistencia y reparación integral a víctimas"/>
    <x v="126"/>
    <s v="Sumatoria de víctimas con información actualizada"/>
    <n v="785794"/>
    <x v="68"/>
    <m/>
    <s v="Nivel Nacional"/>
    <n v="414075"/>
    <m/>
    <s v="Proyecto de Inversión "/>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 población víctima para su posterior atención, asistencia y reparación integral, incluidas las variables con enfoque diferencial y de género"/>
    <x v="127"/>
    <s v="Sumatoria de víctimas caracterizadas"/>
    <n v="395800"/>
    <x v="69"/>
    <m/>
    <s v="Nivel Nacional"/>
    <n v="395800"/>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Realizar la caracterización de las comunidades o grupos étnicos víctimas para su posterior atención, asistencia y reparación integral"/>
    <x v="128"/>
    <s v="Sumatoria de comunidades víctimas de grupos étnicos caracterizadas"/>
    <n v="8"/>
    <x v="70"/>
    <m/>
    <s v="Nivel Nacional"/>
    <n v="8"/>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rmonizar los sistemas de información con el objetivo de capturar información a nivel comunitario de población étnica y fortalecer la caracterización de la población, comunidades y pueblos étnicos. "/>
    <x v="129"/>
    <s v="Porcentaje de avance en la armonización del sistema de información en su etapa de desarrollo, ajustes y parametrización de la estructura de datos."/>
    <n v="0.15"/>
    <x v="71"/>
    <m/>
    <s v="Nivel Nacional"/>
    <n v="0.15"/>
    <m/>
    <s v="CONPES"/>
    <s v="SI"/>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x v="9"/>
    <x v="34"/>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x v="130"/>
    <s v="Número de víctimas a quienes se les realiza la medición de superación de situación de vulnerabilidad a partir de la información de Modelo Integrado."/>
    <n v="7722121"/>
    <x v="72"/>
    <m/>
    <s v="Nivel Nacional"/>
    <n v="7605449"/>
    <m/>
    <s v="CONPES"/>
    <s v="S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x v="9"/>
    <x v="33"/>
    <s v="Brindar asistencia técnica a las entidades del Ministerio Público en los trámites relacionados con la toma de la declaración para mejorar el procedimiento de captura de la información de la población víctima teniendo en cuenta los enfoques diferenciales y de género."/>
    <x v="131"/>
    <s v="Sumatoria de entidades del Ministerio Público con asistencia técnica en los trámites relacionados con la toma de la declaración."/>
    <n v="3738"/>
    <x v="73"/>
    <m/>
    <s v="Nivel Nacional"/>
    <n v="2287"/>
    <m/>
    <s v="CONPES"/>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5"/>
    <s v="Identificar el numero de victimas incluidas en el RUV teniendo en cuenta la decisión de la actuación administrativa."/>
    <x v="132"/>
    <s v="Sumatoria de víctimas incluidas en el Registro Único de Víctimas"/>
    <n v="653934"/>
    <x v="74"/>
    <m/>
    <s v="Nivel Nacional"/>
    <n v="126591"/>
    <m/>
    <s v="Proyecto de Inversión "/>
    <s v="SI"/>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Fortalecer las soluciones tecnológicas para apoyar la toma de decisiones y el análisis de la política pública"/>
    <x v="133"/>
    <s v="Porcentaje de avance del sistema de información en el ciclo de vida del desarrollo y ajustes de acuerdo con el cronograma"/>
    <n v="1"/>
    <x v="1"/>
    <m/>
    <s v="Nivel Nacional"/>
    <n v="0"/>
    <m/>
    <s v="Gestión"/>
    <s v="NO"/>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x v="9"/>
    <x v="34"/>
    <s v="Realizar las mediciones que permitan focalizar y priorizar la oferta para la Atención y Reparación a las víctimas"/>
    <x v="134"/>
    <s v="Sumatoria de mediciones realizadas que permitan focalizar y priorizar la Atención y Reparación a las víctimas"/>
    <n v="10"/>
    <x v="22"/>
    <s v="N/A"/>
    <s v="Nivel Nacional"/>
    <n v="10"/>
    <n v="10"/>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Brindar a las EETT la asistencia y/o soporte  que permita la aprobación de los planes operativos de sistemas de información (POSI)"/>
    <x v="135"/>
    <s v="Número de Planes Operativos de Sistemas de Información - POSI remitidos por las entidades territoriales y que cumplan con los criterios para la aprobación por la SRNI"/>
    <n v="1"/>
    <x v="1"/>
    <m/>
    <s v="Nivel Nacional"/>
    <s v="N/A"/>
    <m/>
    <s v="Gestión"/>
    <s v="NO"/>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x v="9"/>
    <x v="34"/>
    <s v="Acompañar a las Entidades territoriales desde las direcciones territoriales para el cargue o remisión de las Fuentes de información que cumplen con los criterios establecidos por la SRNI enviadas al nivel nacional"/>
    <x v="136"/>
    <s v="Número de fuentes de información de entidades territoriales que cumplen con los criterios de la SRNI para la actualización y gestión de registros administrativos, remitidas al nivel nacional con el acompañamiento de las Direcciones Territoriales."/>
    <n v="1"/>
    <x v="1"/>
    <m/>
    <s v="Nivel Territorial"/>
    <n v="1136"/>
    <m/>
    <s v="Gestión"/>
    <s v="NO"/>
  </r>
  <r>
    <m/>
    <m/>
    <x v="4"/>
    <x v="12"/>
    <s v="2.20 Fortalecer las unidades productivas integradas o dentro de las cuales participan mujeres víctimas cuidadoras/jefas de hogar. "/>
    <x v="137"/>
    <s v="Sumatoria del número de mujeres víctimas cuidadoras/jefas de hogar beneficiadas de la estrategia de fortalecimiento a emprendimientos de víctimas El fortalecimiento incluye: a. Identificar las unidades productivas integradas o con participación de mujeres víctimas cuidadoras b. Crear perfiles y caracterizar las unidades productivas integradas o con participación de mujeres víctimas cuidadoras. c. Identificar las principales fortalezas, debilidades y necesidades de las unidades productivas. d. Fortalecer las unidades productivas integradas o con participación de mujeres víctimas cuidadoras: el fortalecimiento incluye orientación para el acceso a financiamiento, asistencia técnica, acompañamiento empresarial y estrategias de comercialización."/>
    <m/>
    <x v="75"/>
    <m/>
    <m/>
    <m/>
    <m/>
    <s v="CONPES 4143"/>
    <m/>
  </r>
  <r>
    <m/>
    <m/>
    <x v="6"/>
    <x v="36"/>
    <s v="2.37 Entregar esquemas especiales de acompañamiento familiar a hogares de mujeres cuidadoras/jefas de hogar víctimas de desplazamiento forzado incluidas en el RUV."/>
    <x v="138"/>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x v="13"/>
    <m/>
    <m/>
    <m/>
    <m/>
    <s v="CONPES 4143"/>
    <m/>
  </r>
  <r>
    <m/>
    <m/>
    <x v="9"/>
    <x v="37"/>
    <s v="2.38 Elaborar el reporte mensual del Registro Único de Víctimas incorporando la categoría mujer cuidadora"/>
    <x v="139"/>
    <s v="Sumatoria del número de reportes del Registro Único de Víctimas que incorporan la categoría mujer cuidadora"/>
    <m/>
    <x v="76"/>
    <m/>
    <m/>
    <m/>
    <m/>
    <s v="CONPES 4143"/>
    <m/>
  </r>
  <r>
    <m/>
    <m/>
    <x v="6"/>
    <x v="17"/>
    <s v="2.41 Garatinzar el acceso a estrategias de Atención Psicosocial en el marco de la implementación de la Medida de Rehabilitación Psicosocial Individual para mujeres víctimas cuidadoras/jefas de hogar."/>
    <x v="140"/>
    <s v="Sumatoria del número de mujeres víctimas cuidadoras/jefas de hogar con rehabilitación psicosocial"/>
    <m/>
    <x v="77"/>
    <m/>
    <m/>
    <m/>
    <m/>
    <s v="CONPES 4143"/>
    <m/>
  </r>
  <r>
    <m/>
    <m/>
    <x v="8"/>
    <x v="38"/>
    <s v="4.39 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x v="141"/>
    <s v="Sumatoria del número de entidades nacionales y territoriales pertenecientes al SNARIV que reciben orientación en la priorización de su oferta hacia mujeres víctimas cuidadoras/jefas de hogar"/>
    <n v="0"/>
    <x v="78"/>
    <m/>
    <m/>
    <m/>
    <m/>
    <s v="CONPES 4143"/>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
  <r>
    <m/>
    <m/>
    <m/>
    <x v="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3"/>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ecretaría General"/>
    <x v="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5"/>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7"/>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s v="Oficinas_Asesoras"/>
    <x v="8"/>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Dirección_General"/>
    <x v="9"/>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Subdirección_General"/>
    <x v="1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Subdirección_General"/>
    <x v="1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Acciones de prevención y protección con enfoque diferencial implementadas para mitigar nuevos hechos victimizantes en el marco del conflicto armado.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Subdirección_General"/>
    <x v="1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s v="Las víctimas acceden efectivamente a una oferta social integral y adecuada del Estado en el nivel territorial y nacional."/>
    <s v="Dirección_Asuntos_Étnicos"/>
    <x v="13"/>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1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17"/>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8"/>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s v="Dirección_Reparación"/>
    <x v="19"/>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s v="Dirección_Reparación"/>
    <x v="2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Reparación"/>
    <x v="21"/>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Oficinas_Asesoras"/>
    <x v="22"/>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3"/>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Social_Humanitaria"/>
    <x v="23"/>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Social_Humanitaria"/>
    <x v="24"/>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5"/>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s v="Dirección_Gestión_Social_Humanitaria"/>
    <x v="26"/>
  </r>
  <r>
    <s v="Fortalecer, modernizar, adecuar y realizar las reformas institucionales necesarias que contribuyan a garantizar la implementación de la política de víctimas del país integralmente, con enfoque de derechos, territorial y diferencial. "/>
    <s v="Las víctimas acceden efectivamente a una oferta social integral y adecuada del Estado en el nivel territorial y nacional."/>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s v="Dirección_Gestión_Interinstitucional"/>
    <x v="27"/>
  </r>
  <r>
    <s v="Fortalecer, modernizar, adecuar y realizar las reformas institucionales necesarias que contribuyan a garantizar la implementación de la política de víctimas del país integralmente, con enfoque de derechos, territorial y diferencial. "/>
    <s v="La sociedad colombiana reconoce la gravedad de los hechos y las violencias que las víctimas han sufrido en el marco del conflicto armado y lo rechazan. Asimismo, valoran y reconocen a las víctimas, su resistencia y su rol en la construcción de paz.  "/>
    <s v="Dirección_Gestión_Interinstitucional"/>
    <x v="27"/>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s v="Dirección_Gestión_Interinstitucional"/>
    <x v="28"/>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9"/>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s v="Dirección_Gestión_Interinstitucional"/>
    <x v="27"/>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s v="La institucionalidad se ha fortalecido, modernizado y adecuado para responder a las necesidades y particularidades de las víctimas, en el marco de soluciones duraderas. "/>
    <s v="Dirección_Gestión_Interinstitucional"/>
    <x v="30"/>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Promover una respuesta institucional articulada para que las víctimas accedan a una oferta social amplia, adecuada, descentralizada, simultánea y sin barreras de acceso con carácter preventivo y transformador. "/>
    <s v="Comunidades, sectores e instituciones articulan esfuerzos para la atención integral y efectiva de las víctimas. "/>
    <s v="Dirección_Gestión_Interinstitucional"/>
    <x v="31"/>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Las víctimas acceden efectivamente a una oferta social integral y adecuada del Estado en el nivel territorial y nacional."/>
    <s v="Dirección_Gestión_Interinstitucional"/>
    <x v="31"/>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El territorio es el eje para la planeación y respuesta integral de la institucionalidad.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
    <s v="Dirección_Gestión_Interinstitucional"/>
    <x v="32"/>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3"/>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Víctimas que participan activamente en la política pública, potenciando su capacidad de agencia, propiciando su transformación como sujetos políticos"/>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s v="Dirección_Registro_Gestión_Información"/>
    <x v="33"/>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5"/>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Promover una respuesta institucional articulada para que las víctimas accedan a una oferta social amplia, adecuada, descentralizada, simultánea y sin barreras de acceso con carácter preventivo y transformador. "/>
    <s v="Las víctimas acceden efectivamente a una oferta social integral y adecuada del Estado en el nivel territorial y nacional."/>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r>
    <s v="Fortalecer, modernizar, adecuar y realizar las reformas institucionales necesarias que contribuyan a garantizar la implementación de la política de víctimas del país integralmente, con enfoque de derechos, territorial y diferencial. "/>
    <s v="Se fortaleció y actualizó el sistema de información y está articulado con las entidades que atienden a las víctimas del nivel nacional y territorial. "/>
    <s v="Dirección_Registro_Gestión_Información"/>
    <x v="3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x v="0"/>
    <x v="0"/>
    <m/>
    <m/>
    <m/>
    <m/>
    <m/>
    <m/>
    <m/>
    <m/>
    <m/>
    <m/>
    <m/>
    <m/>
    <m/>
    <s v="ENE"/>
  </r>
  <r>
    <x v="1"/>
    <x v="1"/>
    <s v="Secretaría General"/>
    <s v="Grupo de Gestión de Talento Humano"/>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n v="1"/>
    <n v="1"/>
    <m/>
    <s v="Nivel Nacional"/>
    <n v="1"/>
    <m/>
    <s v="Plan Estratégico "/>
    <s v="NO"/>
    <m/>
  </r>
  <r>
    <x v="1"/>
    <x v="1"/>
    <s v="Secretaría General"/>
    <s v="Grupo de Gestión Contractual"/>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n v="1"/>
    <n v="1"/>
    <m/>
    <s v="Nivel Nacional"/>
    <n v="0"/>
    <n v="1"/>
    <s v="Borrador Plan anual de adquisiciones vigencia 2025"/>
    <s v="NO"/>
    <m/>
  </r>
  <r>
    <x v="1"/>
    <x v="1"/>
    <s v="Secretaría General"/>
    <s v="Grupo de Gestión Financiera"/>
    <s v="Cumplir con el porcentaje de INPANUT requerido para evitar castigos de asignación de PAC_x0009__x0009__x0009__x0009__x0009__x0009__x0009__x0009__x0009__x0009__x0009__x000a_"/>
    <s v="Porcentaje de ejecución mensual del PAC"/>
    <s v="(PAC Pagado / PAC Asignado en el mes)*100"/>
    <n v="0.9"/>
    <n v="0.9"/>
    <m/>
    <s v="Nivel Nacional"/>
    <n v="0.9"/>
    <m/>
    <s v="Apuestas estratégicas de la entidad"/>
    <s v="NO"/>
    <n v="0.9"/>
  </r>
  <r>
    <x v="1"/>
    <x v="1"/>
    <s v="Secretaría General"/>
    <s v="Grupo de Gestión Financiera"/>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n v="0.9"/>
    <n v="0.9"/>
    <m/>
    <s v="Nivel Nacional"/>
    <n v="0.9"/>
    <m/>
    <s v="Apuestas estratégicas de la entidad"/>
    <s v="NO"/>
    <n v="0.03"/>
  </r>
  <r>
    <x v="1"/>
    <x v="1"/>
    <s v="Secretaría General"/>
    <s v="Grupo de Gestión Administrativa y Documental"/>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n v="1"/>
    <n v="1"/>
    <m/>
    <s v="Nivel Nacional"/>
    <n v="0.1"/>
    <m/>
    <s v="Plan Institucional"/>
    <s v="NO"/>
    <m/>
  </r>
  <r>
    <x v="1"/>
    <x v="2"/>
    <s v="Secretaría General"/>
    <s v="Grupo de Gestión Administrativa y Documental"/>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s v="-"/>
    <n v="0.8"/>
    <s v="NA"/>
    <s v="Nivel Nacional"/>
    <n v="0"/>
    <m/>
    <s v="Plan Institucional"/>
    <s v="NO"/>
    <m/>
  </r>
  <r>
    <x v="1"/>
    <x v="2"/>
    <s v="Secretaría General"/>
    <s v="Grupo de Gestión Administrativa y Documental"/>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s v="-"/>
    <n v="900"/>
    <s v="NA"/>
    <s v="Nivel Nacional"/>
    <n v="0"/>
    <m/>
    <s v="Plan Institucional"/>
    <s v="NO"/>
    <m/>
  </r>
  <r>
    <x v="1"/>
    <x v="2"/>
    <s v="Oficinas_Asesoras"/>
    <s v="Oficina de Tecnologías de la Información"/>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n v="32"/>
    <n v="20"/>
    <s v="NA"/>
    <s v="Nivel Nacional"/>
    <n v="0"/>
    <n v="32"/>
    <s v="Proyecto de inversión"/>
    <s v="NO"/>
    <n v="0"/>
  </r>
  <r>
    <x v="1"/>
    <x v="1"/>
    <s v="Oficinas_Asesoras"/>
    <s v="Oficina de Tecnologías de la Información"/>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n v="0.98"/>
    <n v="0.98"/>
    <s v="NA"/>
    <s v="Nivel Nacional"/>
    <n v="0"/>
    <n v="0.98"/>
    <s v="Proyecto de inversión"/>
    <s v="NO"/>
    <n v="0.98"/>
  </r>
  <r>
    <x v="1"/>
    <x v="1"/>
    <s v="Oficinas_Asesoras"/>
    <s v="Oficina de Tecnologías de la Información"/>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n v="0.69940000000000002"/>
    <n v="0.05"/>
    <n v="0.75"/>
    <s v="Nivel Nacional"/>
    <n v="0.55000000000000004"/>
    <n v="0.7"/>
    <s v="Plan Estratégico "/>
    <s v="NO"/>
    <n v="0"/>
  </r>
  <r>
    <x v="1"/>
    <x v="1"/>
    <s v="Oficinas_Asesoras"/>
    <s v="Oficina de Tecnologías de la Información"/>
    <s v="Implementar el Plan Estratégico de Seguridad de la información vigencia 2025 (PESI)_x000a_"/>
    <s v="Índice de ciberseguridad de la Unidad"/>
    <s v="Sumatoria de la contribución ponderada de los proyectos y operaciones del Plan estratégico de Seguridad de la Información"/>
    <n v="0.65"/>
    <n v="0.1"/>
    <n v="0.75"/>
    <s v="Nivel Nacional"/>
    <n v="0.65"/>
    <n v="0.65"/>
    <s v="Plan Estratégico "/>
    <s v="NO"/>
    <n v="0"/>
  </r>
  <r>
    <x v="1"/>
    <x v="1"/>
    <s v="Oficinas_Asesoras"/>
    <s v="Oficina de Control Interno"/>
    <s v="Verificar y evaluar el sistema de control interno de los procesos institucionales y DT a través de auditorias internas de  gestión"/>
    <s v="Avance en la planificación y  ejecución del plan anual de auditorias institucional"/>
    <s v="Número de auditorías planificadas y ejecutadas"/>
    <n v="13"/>
    <n v="22"/>
    <m/>
    <s v="Nivel Nacional"/>
    <n v="12"/>
    <m/>
    <s v="Plan anual y programa anual de auditoria"/>
    <s v="NO"/>
    <m/>
  </r>
  <r>
    <x v="1"/>
    <x v="1"/>
    <s v="Oficinas_Asesoras"/>
    <s v="Oficina de Control Interno"/>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n v="2"/>
    <n v="2"/>
    <m/>
    <s v="Nivel Nacional"/>
    <n v="2"/>
    <m/>
    <s v="Plan institucional de mejoramiento con la CGR"/>
    <s v="NO"/>
    <m/>
  </r>
  <r>
    <x v="1"/>
    <x v="1"/>
    <s v="Oficinas_Asesoras"/>
    <s v="Oficina Asesora Jurídica"/>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n v="0.85"/>
    <n v="0.85"/>
    <m/>
    <s v="Nivel Nacional"/>
    <n v="0"/>
    <n v="87"/>
    <s v="Mejora de procesos de la entidad"/>
    <s v="NO"/>
    <m/>
  </r>
  <r>
    <x v="1"/>
    <x v="1"/>
    <s v="Oficinas_Asesoras"/>
    <s v="Oficina Asesora Jurídica"/>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n v="0.9"/>
    <n v="0.9"/>
    <m/>
    <s v="Nivel Nacional"/>
    <n v="72"/>
    <n v="90"/>
    <s v="Mejora de procesos de la entidad"/>
    <s v="NO"/>
    <m/>
  </r>
  <r>
    <x v="1"/>
    <x v="1"/>
    <s v="Oficinas_Asesoras"/>
    <s v="Oficina Asesora Jurídica"/>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n v="0.95"/>
    <n v="0.95"/>
    <m/>
    <s v="Nivel Nacional"/>
    <n v="97.7"/>
    <n v="94"/>
    <s v="Mejora de procesos de la entidad"/>
    <s v="NO"/>
    <m/>
  </r>
  <r>
    <x v="1"/>
    <x v="1"/>
    <s v="Oficinas_Asesoras"/>
    <s v="Oficina Asesora Jurídica"/>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n v="0.8"/>
    <n v="0.7"/>
    <m/>
    <s v="Nivel Nacional"/>
    <n v="74.7"/>
    <n v="40"/>
    <s v="Mejora de procesos de la entidad"/>
    <s v="NO"/>
    <m/>
  </r>
  <r>
    <x v="1"/>
    <x v="1"/>
    <s v="Oficinas_Asesoras"/>
    <s v="Oficina Asesora Jurídica"/>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n v="0.85"/>
    <n v="0.8"/>
    <m/>
    <s v="Nivel Nacional"/>
    <n v="0"/>
    <n v="40"/>
    <s v="Mejora de procesos de la entidad"/>
    <s v="NO"/>
    <m/>
  </r>
  <r>
    <x v="2"/>
    <x v="3"/>
    <s v="Oficinas_Asesoras"/>
    <s v="Oficina Asesora de Comunicaciones"/>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n v="40"/>
    <n v="40"/>
    <m/>
    <s v="Nivel Nacional"/>
    <n v="0"/>
    <m/>
    <s v="Plan Institucional"/>
    <s v="NO"/>
    <n v="0"/>
  </r>
  <r>
    <x v="2"/>
    <x v="3"/>
    <s v="Oficinas_Asesoras"/>
    <s v="Oficina Asesora de Comunicaciones"/>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n v="60"/>
    <n v="60"/>
    <m/>
    <s v="Nivel Nacional"/>
    <n v="0"/>
    <m/>
    <s v="Plan Institucional"/>
    <s v="NO"/>
    <n v="0"/>
  </r>
  <r>
    <x v="2"/>
    <x v="3"/>
    <s v="Oficinas_Asesoras"/>
    <s v="Oficina Asesora de Comunicaciones"/>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n v="6"/>
    <n v="6"/>
    <m/>
    <s v="Nivel Nacional"/>
    <n v="0"/>
    <m/>
    <s v="Plan Institucional"/>
    <s v="NO"/>
    <n v="0"/>
  </r>
  <r>
    <x v="3"/>
    <x v="4"/>
    <s v="Dirección_General"/>
    <s v="Grupo de Cooperación Internacional"/>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n v="5"/>
    <n v="2.5"/>
    <m/>
    <s v="Nivel Nacional"/>
    <n v="10"/>
    <m/>
    <s v="Apuestas estratégicas de la entidad"/>
    <s v="NO"/>
    <s v="_"/>
  </r>
  <r>
    <x v="3"/>
    <x v="4"/>
    <s v="Dirección_General"/>
    <s v="Grupo de Cooperación Internacional"/>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n v="20"/>
    <n v="25"/>
    <m/>
    <s v="Nivel Nacional"/>
    <s v="_"/>
    <m/>
    <s v="Apuestas estratégicas de la entidad"/>
    <s v="NO"/>
    <s v="_"/>
  </r>
  <r>
    <x v="3"/>
    <x v="4"/>
    <s v="Subdirección_General"/>
    <s v="Grupo de Fortalecimiento a Emprendimientos de Víctimas"/>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n v="1012"/>
    <n v="1012"/>
    <m/>
    <s v="Nivel Nacional"/>
    <n v="1366"/>
    <n v="1012"/>
    <s v="CONPES 4031 DE 2021"/>
    <s v="SI"/>
    <m/>
  </r>
  <r>
    <x v="3"/>
    <x v="4"/>
    <s v="Subdirección_General"/>
    <s v="Grupo de Fortalecimiento a Emprendimientos de Víctimas"/>
    <s v="Beneficiar a las víctimas a través de las líneas de crédito disponibles"/>
    <s v="Número de Líneas de crédito disponibles"/>
    <s v="Número de Líneas de crédito disponibles a víctimas del conflicto armado"/>
    <n v="2"/>
    <n v="2"/>
    <m/>
    <s v="Nivel Nacional"/>
    <n v="2"/>
    <n v="2"/>
    <s v="LEY 1448 DE 2011"/>
    <s v="NO"/>
    <m/>
  </r>
  <r>
    <x v="3"/>
    <x v="5"/>
    <s v="Subdirección_General"/>
    <s v="Grupo de Fortalecimiento a Emprendimientos de Víctimas"/>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s v="N/A"/>
    <n v="1"/>
    <m/>
    <s v="Nivel Nacional"/>
    <m/>
    <s v="NA"/>
    <s v="LEY 1448 DE 2011"/>
    <s v="NO"/>
    <m/>
  </r>
  <r>
    <x v="3"/>
    <x v="4"/>
    <s v="Subdirección_General"/>
    <s v="Grupo de Fortalecimiento a Emprendimientos de Víctimas"/>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n v="10000"/>
    <n v="1"/>
    <m/>
    <s v="Nivel Nacional"/>
    <n v="8032"/>
    <n v="10000"/>
    <s v="_x000a_LEY 1448 DE 2011_x000a_PND_x000a_PLAN INSTITUCIONAL"/>
    <s v="SI"/>
    <m/>
  </r>
  <r>
    <x v="3"/>
    <x v="5"/>
    <s v="Subdirección_General"/>
    <s v="Grupo de Fortalecimiento a Emprendimientos de Víctimas"/>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n v="345"/>
    <n v="50"/>
    <m/>
    <s v="Nivel Nacional"/>
    <s v="N/A"/>
    <n v="345"/>
    <s v="_x000a_LEY 1448 DE 2011_x000a_PND_x000a_PLAN INSTITUCIONAL"/>
    <s v="SI"/>
    <m/>
  </r>
  <r>
    <x v="3"/>
    <x v="5"/>
    <s v="Subdirección_General"/>
    <s v="Grupo de Fortalecimiento a Emprendimientos de Víctimas"/>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n v="1550"/>
    <n v="1510"/>
    <m/>
    <s v="Nivel Territorial"/>
    <n v="1383"/>
    <n v="1550"/>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n v="952"/>
    <n v="360"/>
    <m/>
    <s v="Nivel Territorial"/>
    <m/>
    <n v="952"/>
    <s v="_x000a_LEY 1448 DE 2011_x000a_PND_x000a_PLAN INSTITUCIONAL"/>
    <s v="SI"/>
    <m/>
  </r>
  <r>
    <x v="3"/>
    <x v="5"/>
    <s v="Subdirección_General"/>
    <s v="Grupo de Fortalecimiento a Emprendimientos de Víctimas"/>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n v="952"/>
    <n v="1170"/>
    <m/>
    <s v="Mixto"/>
    <s v="N/A"/>
    <n v="952"/>
    <s v="_x000a_LEY 1448 DE 2011_x000a_PND_x000a_PLAN INSTITUCIONAL"/>
    <s v="SI"/>
    <m/>
  </r>
  <r>
    <x v="4"/>
    <x v="6"/>
    <s v="Subdirección_General"/>
    <s v="Grupo de Atención a Víctimas en el Exterior"/>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n v="8000"/>
    <n v="9000"/>
    <m/>
    <s v="Nivel Nacional"/>
    <n v="9000"/>
    <m/>
    <s v="Proyecto de Inversión Canales"/>
    <s v="SI"/>
    <n v="250"/>
  </r>
  <r>
    <x v="4"/>
    <x v="6"/>
    <s v="Subdirección_General"/>
    <s v="Grupo de Atención a Víctimas en el Exterior"/>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n v="1"/>
    <n v="1"/>
    <m/>
    <s v="Nivel Nacional"/>
    <n v="1"/>
    <m/>
    <s v="Proyecto de Inversión Reparación, Retornos, Snariv|"/>
    <s v="SI"/>
    <m/>
  </r>
  <r>
    <x v="4"/>
    <x v="7"/>
    <s v="Subdirección_General"/>
    <s v="Subdirección_General"/>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n v="1"/>
    <n v="1"/>
    <m/>
    <s v="Nivel Nacional"/>
    <n v="0"/>
    <m/>
    <s v="Proyecto de Inversión "/>
    <s v="SI"/>
    <m/>
  </r>
  <r>
    <x v="1"/>
    <x v="1"/>
    <s v="Subdirección_General"/>
    <s v="Subdirección_General"/>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n v="6"/>
    <n v="4"/>
    <m/>
    <s v="Nivel Nacional"/>
    <s v="N/A"/>
    <m/>
    <s v="Estratégico"/>
    <s v="NO"/>
    <m/>
  </r>
  <r>
    <x v="4"/>
    <x v="8"/>
    <s v="Dirección_Asuntos_Étnicos"/>
    <s v="Dirección Asuntos Étnicos"/>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n v="12"/>
    <n v="15"/>
    <m/>
    <s v="Mixto"/>
    <s v="50 (pendiente de actualización; el indicador cierra en noviembre en Plan de Acción)"/>
    <m/>
    <s v="CONPES"/>
    <s v="SI"/>
    <m/>
  </r>
  <r>
    <x v="4"/>
    <x v="8"/>
    <s v="Dirección_Asuntos_Étnicos"/>
    <s v="Dirección Asuntos Étnicos"/>
    <s v="Implementar medidas competencia de la Unidad para las Víctimas de los planes específicos de prevención y atención para comunidades Negras, Afrocolombianas, Raízales y Palenqueras"/>
    <s v="Número de medidas implementadas competencia de la Unidad para las Víctimas de los planes específicos de prevención y atención para comunidades Negras, Afrocolombianas, Raízales y Palenqueras"/>
    <s v="Sumatoria de medidas implementadas competencia de la Unidad para las Víctimas de los planes específicos de prevención y atención para comunidades Negras, Afrocolombianas, Raízales y Palenqueras"/>
    <n v="36"/>
    <n v="40"/>
    <m/>
    <s v="Mixto"/>
    <s v="68 (pendiente de actualización; el indicador cierra en noviembre en Plan de Acción)"/>
    <m/>
    <s v="CONPES"/>
    <s v="SI"/>
    <m/>
  </r>
  <r>
    <x v="3"/>
    <x v="9"/>
    <s v="Dirección_Asuntos_Étnicos"/>
    <s v="Dirección Asuntos Étnicos"/>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n v="128"/>
    <n v="128"/>
    <m/>
    <s v="Mixto"/>
    <s v="128 (pendiente de actualización; el indicador cierra en noviembre en Plan de Acción)"/>
    <m/>
    <s v="CONPES"/>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n v="1"/>
    <n v="1"/>
    <n v="1"/>
    <s v="Nivel Nacional"/>
    <s v="50% (pendiente de actualización, el indicador cierra en diciembre en Plan de Acción)"/>
    <m/>
    <s v="PND"/>
    <s v="SI"/>
    <m/>
  </r>
  <r>
    <x v="4"/>
    <x v="8"/>
    <s v="Dirección_Asuntos_Étnicos"/>
    <s v="Dirección Asuntos Étnicos"/>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n v="10"/>
    <n v="10"/>
    <s v="NA"/>
    <s v="Nivel Nacional"/>
    <s v="Pendiente (el indicador cierra en octubre en Plan de Acción)"/>
    <n v="10"/>
    <s v="Proyecto de Inversión "/>
    <s v="SI"/>
    <m/>
  </r>
  <r>
    <x v="4"/>
    <x v="8"/>
    <s v="Dirección_Asuntos_Étnicos"/>
    <s v="Dirección Asuntos Étnicos"/>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n v="1"/>
    <n v="1"/>
    <s v="NA"/>
    <s v="Mixto"/>
    <s v="100% (pendiente por confirmar, el indicador cierra en diciembre en Plan de Acción)"/>
    <n v="1"/>
    <s v="Proyecto de Inversión "/>
    <s v="SI"/>
    <m/>
  </r>
  <r>
    <x v="4"/>
    <x v="8"/>
    <s v="Dirección_Asuntos_Étnicos"/>
    <s v="Dirección Asuntos Étnicos"/>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n v="1"/>
    <n v="1"/>
    <s v="NA"/>
    <s v="Mixto"/>
    <n v="1"/>
    <n v="1"/>
    <s v="Proyecto de Inversión "/>
    <s v="SI"/>
    <m/>
  </r>
  <r>
    <x v="4"/>
    <x v="8"/>
    <s v="Dirección_Asuntos_Étnicos"/>
    <s v="Dirección Asuntos Étnicos"/>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n v="191"/>
    <n v="388"/>
    <s v="NA"/>
    <s v="Mixto"/>
    <s v="Pendiente"/>
    <n v="191"/>
    <s v="Proyecto de Inversión "/>
    <m/>
    <m/>
  </r>
  <r>
    <x v="4"/>
    <x v="8"/>
    <s v="Dirección_Asuntos_Étnicos"/>
    <s v="Dirección Asuntos Étnicos"/>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n v="78"/>
    <n v="80"/>
    <s v="NA"/>
    <s v="Mixto"/>
    <s v="24(revisar avance 2024 y revisar el avance del indicador 110, pendiente por confirmar, el indicador cierra en diciembre en Plan de Acción)"/>
    <n v="78"/>
    <s v="Proyecto de Inversión "/>
    <s v="SI"/>
    <m/>
  </r>
  <r>
    <x v="4"/>
    <x v="8"/>
    <s v="Dirección_Asuntos_Étnicos"/>
    <s v="Dirección Asuntos Étnicos"/>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n v="1"/>
    <n v="1"/>
    <n v="1"/>
    <s v="Nivel Nacional"/>
    <s v="50%  (el indicador cierra en diciembre en Plan de Acción)"/>
    <m/>
    <s v="PND"/>
    <s v="SI"/>
    <m/>
  </r>
  <r>
    <x v="4"/>
    <x v="8"/>
    <s v="Dirección_Asuntos_Étnicos"/>
    <s v="Dirección Asuntos Étnicos"/>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n v="1"/>
    <n v="1"/>
    <n v="1"/>
    <s v="Nivel Nacional"/>
    <s v="50% (pendiente de actualización, el indicador cierra en diciembre en Plan de Acción)"/>
    <m/>
    <s v="PND"/>
    <s v="SI"/>
    <m/>
  </r>
  <r>
    <x v="4"/>
    <x v="8"/>
    <s v="Dirección_Asuntos_Étnicos"/>
    <s v="Dirección Asuntos Étnicos"/>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n v="25"/>
    <n v="25"/>
    <s v="NA"/>
    <s v="Mixto"/>
    <m/>
    <n v="25"/>
    <s v="Proyecto de Inversión "/>
    <s v="SI"/>
    <m/>
  </r>
  <r>
    <x v="4"/>
    <x v="10"/>
    <s v="Dirección_Reparación"/>
    <s v="Subdirección de Reparación Individual"/>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n v="165000"/>
    <n v="165000"/>
    <n v="6000000"/>
    <s v="Nivel Nacional"/>
    <m/>
    <m/>
    <s v="PND"/>
    <s v="SI"/>
    <m/>
  </r>
  <r>
    <x v="4"/>
    <x v="10"/>
    <s v="Dirección_Reparación"/>
    <s v="Subdirección de Reparación Individual"/>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n v="1"/>
    <n v="1"/>
    <n v="1"/>
    <s v="Nivel Territorial"/>
    <m/>
    <m/>
    <s v="PND"/>
    <s v="NO"/>
    <m/>
  </r>
  <r>
    <x v="4"/>
    <x v="10"/>
    <s v="Dirección_Reparación"/>
    <s v="Subdirección de Reparación Individual"/>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n v="31820"/>
    <n v="30920"/>
    <m/>
    <s v="Nivel Nacional"/>
    <m/>
    <m/>
    <s v="CONPES"/>
    <s v="NO"/>
    <n v="0"/>
  </r>
  <r>
    <x v="4"/>
    <x v="6"/>
    <s v="Dirección_Reparación"/>
    <s v="Dirección de Reparación"/>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n v="21174"/>
    <n v="21444"/>
    <m/>
    <s v="Nivel Nacional"/>
    <m/>
    <m/>
    <s v="CONPES"/>
    <s v="SI"/>
    <m/>
  </r>
  <r>
    <x v="4"/>
    <x v="6"/>
    <s v="Dirección_Reparación"/>
    <s v="Grupo de enfoque psicosocial"/>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n v="58"/>
    <n v="70"/>
    <m/>
    <s v="Nivel Territorial"/>
    <n v="213"/>
    <m/>
    <s v="CONPES"/>
    <s v="NO"/>
    <m/>
  </r>
  <r>
    <x v="4"/>
    <x v="10"/>
    <s v="Dirección_Reparación"/>
    <s v="Grupo de enfoque psicosocial"/>
    <s v="Atender víctimas en la medida de garantías de No Repetición "/>
    <s v="Número de víctimas que acceden a medidas de garantías de no repetición a nivel individual."/>
    <s v="Sumatoria de víctimas que acceden a medidas de garantías de no repetición a nivel individual."/>
    <n v="800"/>
    <n v="800"/>
    <m/>
    <s v="Nivel Nacional"/>
    <n v="1015"/>
    <m/>
    <s v="CONPES"/>
    <s v="SI"/>
    <m/>
  </r>
  <r>
    <x v="5"/>
    <x v="11"/>
    <s v="Dirección_Reparación"/>
    <s v="Grupo de enfoque psicosocial"/>
    <s v="Coordinar/Articular con el operador la implementación de los actos simbólicos y dignificación en las entidades territoriales. Implementar los actos simbólicos y de conmemoración."/>
    <s v="Actos simbólicos y de dignificación implementados "/>
    <s v="Número de actos simbólicos y de dignificación implementados "/>
    <n v="240"/>
    <n v="240"/>
    <m/>
    <s v="Mixto"/>
    <n v="1557"/>
    <m/>
    <s v="CONPES"/>
    <s v="NO"/>
    <m/>
  </r>
  <r>
    <x v="4"/>
    <x v="10"/>
    <s v="Dirección_Reparación"/>
    <s v="Grupo de enfoque psicosocial"/>
    <s v="Atender víctimas en las medidas de satisfacción a nivel individual."/>
    <s v="Número de víctimas que acceden a medidas de satisfacción a nivel individual."/>
    <s v="Sumatoria de víctimas que acceden a medidas de satisfacción individual."/>
    <n v="10000"/>
    <n v="10000"/>
    <m/>
    <s v="Mixto"/>
    <n v="88626"/>
    <m/>
    <s v="CONPES"/>
    <s v="SI"/>
    <m/>
  </r>
  <r>
    <x v="4"/>
    <x v="12"/>
    <s v="Dirección_Reparación"/>
    <s v="Grupo de enfoque psicosocial"/>
    <s v="Atender víctimas individuales en la medida de rehabilitación psicosocial."/>
    <s v="Víctimas individuales con rehabilitación psicosocial."/>
    <s v="Sumatoria de víctimas con rehabilitación psicosocial"/>
    <n v="22500"/>
    <n v="27562"/>
    <m/>
    <s v="Nivel Territorial"/>
    <m/>
    <m/>
    <s v="Proyecto de Inversión "/>
    <s v="SI"/>
    <m/>
  </r>
  <r>
    <x v="4"/>
    <x v="6"/>
    <s v="Dirección_Reparación"/>
    <s v="Grupo de enfoque psicosocial"/>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n v="1"/>
    <n v="1"/>
    <m/>
    <s v="Nivel Nacional"/>
    <m/>
    <m/>
    <s v="CONPES"/>
    <s v="NO"/>
    <m/>
  </r>
  <r>
    <x v="4"/>
    <x v="6"/>
    <s v="Dirección_Reparación"/>
    <s v="Grupo de enfoque psicosocial"/>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n v="1"/>
    <n v="1"/>
    <m/>
    <s v="Nivel Territorial"/>
    <m/>
    <m/>
    <s v="Estratégico"/>
    <s v="NO"/>
    <m/>
  </r>
  <r>
    <x v="4"/>
    <x v="6"/>
    <s v="Dirección_Reparación"/>
    <s v="Grupo de enfoque psicosocial"/>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n v="35"/>
    <n v="35"/>
    <m/>
    <s v="Nivel Nacional"/>
    <m/>
    <m/>
    <s v="PMI"/>
    <s v="NO"/>
    <m/>
  </r>
  <r>
    <x v="4"/>
    <x v="6"/>
    <s v="Dirección_Reparación"/>
    <s v="Grupo de enfoque psicosocial"/>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n v="1"/>
    <n v="1"/>
    <m/>
    <s v="Nivel Nacional"/>
    <m/>
    <n v="1"/>
    <s v="CONPES 4147"/>
    <s v="SI"/>
    <m/>
  </r>
  <r>
    <x v="4"/>
    <x v="6"/>
    <s v="Dirección_Reparación"/>
    <s v="Grupo de enfoque psicosocial"/>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n v="1"/>
    <n v="2"/>
    <m/>
    <s v="Nivel Nacional"/>
    <m/>
    <n v="1"/>
    <s v="CONPES 4147"/>
    <s v="SI"/>
    <m/>
  </r>
  <r>
    <x v="4"/>
    <x v="6"/>
    <s v="Dirección_Reparación"/>
    <s v="Grupo de enfoque psicosocial"/>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n v="0"/>
    <n v="500"/>
    <m/>
    <s v="Nivel Nacional"/>
    <m/>
    <s v="N/A"/>
    <s v="CONPES 4143"/>
    <s v="SI"/>
    <m/>
  </r>
  <r>
    <x v="4"/>
    <x v="6"/>
    <s v="Dirección_Reparación"/>
    <s v="Grupo de enfoque psicosocial"/>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n v="0"/>
    <n v="38"/>
    <m/>
    <s v="Nivel Nacional"/>
    <m/>
    <s v="N/A"/>
    <s v="CONPES 4143"/>
    <s v="SI"/>
    <m/>
  </r>
  <r>
    <x v="4"/>
    <x v="6"/>
    <s v="Dirección_Reparación"/>
    <s v="Grupo de enfoque psicosocial"/>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n v="1200"/>
    <n v="1200"/>
    <m/>
    <s v="Nivel Territorial"/>
    <m/>
    <s v="N/A"/>
    <s v="CONPES 4080"/>
    <s v="SI"/>
    <m/>
  </r>
  <r>
    <x v="4"/>
    <x v="6"/>
    <s v="Dirección_Reparación"/>
    <s v="Grupo de enfoque psicosocial"/>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n v="440"/>
    <n v="440"/>
    <m/>
    <s v="Nivel Nacional"/>
    <m/>
    <m/>
    <s v="CONPES"/>
    <s v="NO"/>
    <m/>
  </r>
  <r>
    <x v="3"/>
    <x v="13"/>
    <s v="Dirección_Reparación"/>
    <s v="Grupo de Retornos y Reubicaciones"/>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n v="1"/>
    <n v="932"/>
    <m/>
    <s v="Nivel Territorial"/>
    <m/>
    <m/>
    <s v="Estratégico"/>
    <s v="NO"/>
    <s v="-   "/>
  </r>
  <r>
    <x v="4"/>
    <x v="14"/>
    <s v="Dirección_Reparación"/>
    <s v="Grupo de Retornos y Reubicaciones"/>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n v="2000"/>
    <n v="2000"/>
    <m/>
    <s v="Nivel Nacional"/>
    <m/>
    <m/>
    <s v="CONPES"/>
    <s v="NO"/>
    <m/>
  </r>
  <r>
    <x v="4"/>
    <x v="14"/>
    <s v="Dirección_Reparación"/>
    <s v="Grupo de Retornos y Reubicaciones"/>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n v="300"/>
    <n v="300"/>
    <m/>
    <s v="Nivel Nacional"/>
    <m/>
    <m/>
    <s v="CONPES"/>
    <s v="NO"/>
    <m/>
  </r>
  <r>
    <x v="4"/>
    <x v="14"/>
    <s v="Dirección_Reparación"/>
    <s v="Grupo de Retornos y Reubicaciones"/>
    <s v="Brindar apoyo a hogares para la sostenibilidad del RR"/>
    <s v="Número de hogares que han recibido el apoyo para la sostenibilidad del retorno y la reubicación. "/>
    <s v="Número de hogares que han recibido el apoyo para la sostenibilidad del retorno y la reubicación."/>
    <n v="1337"/>
    <n v="1400"/>
    <m/>
    <s v="Nivel Nacional"/>
    <m/>
    <m/>
    <s v="CONPES"/>
    <s v="NO"/>
    <m/>
  </r>
  <r>
    <x v="4"/>
    <x v="14"/>
    <s v="Dirección_Reparación"/>
    <s v="Grupo de Retornos y Reubicaciones"/>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n v="100"/>
    <n v="100"/>
    <m/>
    <s v="Nivel Nacional"/>
    <m/>
    <m/>
    <s v="CONPES"/>
    <s v="SI"/>
    <m/>
  </r>
  <r>
    <x v="3"/>
    <x v="13"/>
    <s v="Dirección_Reparación"/>
    <s v="Grupo de Retornos y Reubicaciones"/>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n v="40"/>
    <n v="40"/>
    <m/>
    <s v="Nivel Nacional"/>
    <m/>
    <m/>
    <s v="Proyecto de Inversión "/>
    <s v="NO"/>
    <m/>
  </r>
  <r>
    <x v="4"/>
    <x v="14"/>
    <s v="Dirección_Reparación"/>
    <s v="Grupo de Retornos y Reubicaciones"/>
    <s v="Entregar recursos a hogares para el transporte de bienes"/>
    <s v="Hogares que han recibido recursos para el transporte de bienes"/>
    <s v="Número de Hogares que han recibido recursos para el transporte de bienes"/>
    <n v="1337"/>
    <n v="1400"/>
    <m/>
    <s v="Nivel Nacional"/>
    <m/>
    <m/>
    <s v="CONPES"/>
    <s v="NO"/>
    <m/>
  </r>
  <r>
    <x v="4"/>
    <x v="14"/>
    <s v="Dirección_Reparación"/>
    <s v="Grupo de Retornos y Reubicaciones"/>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n v="1"/>
    <n v="1"/>
    <m/>
    <s v="Nivel Territorial"/>
    <m/>
    <m/>
    <s v="Estratégico"/>
    <s v="SI"/>
    <m/>
  </r>
  <r>
    <x v="4"/>
    <x v="14"/>
    <s v="Dirección_Reparación"/>
    <s v="Grupo de Retornos y Reubicaciones"/>
    <s v="Aprobar planes de retorno y reubicación étnicos y no étnicos."/>
    <s v="Planes étnicos y no étnicos de retorno o reubicación formulados y aprobados."/>
    <s v="Número de planes étnicos y no étnicos de retorno o reubicación formulados y aprobados."/>
    <n v="40"/>
    <n v="27"/>
    <m/>
    <s v="Nivel Territorial"/>
    <m/>
    <m/>
    <s v="Estratégico"/>
    <s v="SI"/>
    <s v="-   "/>
  </r>
  <r>
    <x v="4"/>
    <x v="10"/>
    <s v="Dirección_Reparación"/>
    <s v="Subdirección de Reparación Colectiva"/>
    <s v="Indemnizar a sujetos de reparación colectiva de pueblos étnicos víctimas de conflicto armado"/>
    <s v="Sujetos de reparación colectiva étnicos indemnizados."/>
    <s v="Número de sujetos de reparación colectiva étnicos indemnizados"/>
    <n v="41"/>
    <n v="41"/>
    <m/>
    <s v="Nivel Nacional"/>
    <m/>
    <m/>
    <s v="CONPES - PROYECTO DE INVERSIÓN"/>
    <s v="SI"/>
    <m/>
  </r>
  <r>
    <x v="4"/>
    <x v="12"/>
    <s v="Dirección_Reparación"/>
    <s v="Subdirección de Reparación Colectiva"/>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n v="175"/>
    <n v="117"/>
    <n v="642"/>
    <s v="Mixto"/>
    <m/>
    <m/>
    <s v="PND"/>
    <s v="NO"/>
    <n v="0"/>
  </r>
  <r>
    <x v="4"/>
    <x v="12"/>
    <s v="Dirección_Reparación"/>
    <s v="Subdirección de Reparación Colectiva"/>
    <s v="Implementar los PIRC de Sujetos de Reparación víctimas del conflicto armado"/>
    <s v="Planes de reparación colectiva en implementación."/>
    <s v="Sumatoria del número de planes de reparación colectiva que cuentan con un avance mayor al 50% en su implementación"/>
    <n v="90"/>
    <n v="100"/>
    <n v="300"/>
    <s v="Mixto"/>
    <m/>
    <m/>
    <s v="PND"/>
    <s v="NO"/>
    <n v="0"/>
  </r>
  <r>
    <x v="4"/>
    <x v="12"/>
    <s v="Dirección_Reparación"/>
    <s v="Subdirección de Reparación Colectiva"/>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n v="1"/>
    <n v="1"/>
    <n v="1"/>
    <s v="Nivel Nacional"/>
    <s v="Este indicador debe ser traslado a la DAE, o a otra instancias. Toda vez que el cierre del PIRC del Pueblo Rrom no depende de la Subdirección de Reparación Colectiva, ni de la unidad toda vez que las acciones pendientes por implementar corresponden a unas casas culturales a cargo del ministerio de vivienda y cultura. En este sentido no nos acogemos a este indicadore ya que afecta los resultados de la subdirección / Dirección de Reparación"/>
    <m/>
    <s v="PND"/>
    <s v="SI"/>
    <m/>
  </r>
  <r>
    <x v="4"/>
    <x v="12"/>
    <s v="Dirección_Reparación"/>
    <s v="Subdirección de Reparación Colectiva"/>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n v="13"/>
    <n v="13"/>
    <m/>
    <s v="Nivel Territorial"/>
    <m/>
    <m/>
    <s v="CONPES"/>
    <s v="SI"/>
    <n v="0"/>
  </r>
  <r>
    <x v="4"/>
    <x v="12"/>
    <s v="Dirección_Reparación"/>
    <s v="Subdirección de Reparación Colectiva"/>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n v="15"/>
    <n v="15"/>
    <m/>
    <s v="Nivel Nacional"/>
    <m/>
    <m/>
    <s v="PMI"/>
    <s v="SI"/>
    <m/>
  </r>
  <r>
    <x v="4"/>
    <x v="12"/>
    <s v="Dirección_Reparación"/>
    <s v="Subdirección de Reparación Colectiva"/>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n v="0.14000000000000001"/>
    <n v="0.14000000000000001"/>
    <m/>
    <s v="Nivel Nacional"/>
    <m/>
    <m/>
    <s v="PMI"/>
    <s v="SI"/>
    <m/>
  </r>
  <r>
    <x v="4"/>
    <x v="12"/>
    <s v="Dirección_Reparación"/>
    <s v="Subdirección de Reparación Colectiva"/>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n v="1"/>
    <n v="1"/>
    <m/>
    <s v="Nivel Nacional"/>
    <m/>
    <m/>
    <s v="PMI"/>
    <s v="SI"/>
    <m/>
  </r>
  <r>
    <x v="4"/>
    <x v="12"/>
    <s v="Dirección_Reparación"/>
    <s v="Subdirección de Reparación Colectiva"/>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n v="22"/>
    <n v="23"/>
    <m/>
    <s v="Mixto"/>
    <m/>
    <m/>
    <s v="CONPES"/>
    <s v="NO"/>
    <n v="0"/>
  </r>
  <r>
    <x v="4"/>
    <x v="12"/>
    <s v="Dirección_Reparación"/>
    <s v="Subdirección de Reparación Colectiva"/>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n v="28"/>
    <n v="11"/>
    <m/>
    <s v="Nivel Territorial"/>
    <m/>
    <m/>
    <s v="CONPES - PROYECTO DE INVERSIÓN"/>
    <s v="NO"/>
    <n v="0"/>
  </r>
  <r>
    <x v="4"/>
    <x v="12"/>
    <s v="Dirección_Reparación"/>
    <s v="Subdirección de Reparación Colectiva"/>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n v="49"/>
    <n v="32"/>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n v="82"/>
    <n v="46"/>
    <m/>
    <s v="Nivel Territorial"/>
    <m/>
    <m/>
    <s v="CONPES - PROYECTO DE INVERSIÓN"/>
    <s v="SI"/>
    <n v="0"/>
  </r>
  <r>
    <x v="4"/>
    <x v="12"/>
    <s v="Dirección_Reparación"/>
    <s v="Subdirección de Reparación Colectiva"/>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n v="38"/>
    <n v="20"/>
    <m/>
    <s v="Nivel Territorial"/>
    <m/>
    <m/>
    <s v="CONPES - PROYECTO DE INVERSIÓN"/>
    <s v="NO"/>
    <n v="0"/>
  </r>
  <r>
    <x v="4"/>
    <x v="6"/>
    <s v="Dirección_Reparación"/>
    <s v="Fondo de Reparación de Víctimas"/>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n v="0.1"/>
    <n v="7.0000000000000007E-2"/>
    <m/>
    <s v="Nivel Nacional"/>
    <n v="0"/>
    <m/>
    <s v="Estratégico"/>
    <s v="NO"/>
    <n v="0"/>
  </r>
  <r>
    <x v="1"/>
    <x v="1"/>
    <s v="Oficinas_Asesoras"/>
    <s v="Oficina Asesora de Planeación"/>
    <s v="Fortalecer las capacidades institucionales para la implementación del Sistema de Gestión en el marco del MIPG"/>
    <s v="Sistema de Gestión Implementado"/>
    <s v="(Número de productos desarrollados / Número de productos programados) * 100"/>
    <n v="1"/>
    <n v="1"/>
    <m/>
    <s v="Nivel Nacional"/>
    <s v="-"/>
    <m/>
    <s v="Plan de implementación Sistema de gestión"/>
    <s v="NO"/>
    <m/>
  </r>
  <r>
    <x v="1"/>
    <x v="1"/>
    <s v="Oficinas_Asesoras"/>
    <s v="Oficina Asesora de Planeación"/>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n v="1"/>
    <n v="1"/>
    <m/>
    <s v="Nivel Nacional"/>
    <s v="-"/>
    <m/>
    <s v="Plan anual de ejecución y seguimiento del Programa de Transparencia "/>
    <s v="NO"/>
    <m/>
  </r>
  <r>
    <x v="3"/>
    <x v="5"/>
    <s v="Dirección_Gestión_Interinstitucional"/>
    <s v="Dirección de Gestión Interinstitucional"/>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n v="2"/>
    <n v="2"/>
    <m/>
    <s v="Nivel Nacional"/>
    <n v="0"/>
    <m/>
    <s v="GESTIÓN INTERINSTITUCIONAL "/>
    <s v="NO"/>
    <m/>
  </r>
  <r>
    <x v="2"/>
    <x v="3"/>
    <s v="Dirección_Gestión_Interinstitucional"/>
    <s v="Dirección de Gestión Interinstitucional"/>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n v="2"/>
    <n v="2"/>
    <m/>
    <s v="Nivel Nacional"/>
    <n v="2"/>
    <m/>
    <s v="GESTIÓN INTERINSTITUCIONAL "/>
    <s v="NO"/>
    <m/>
  </r>
  <r>
    <x v="3"/>
    <x v="5"/>
    <s v="Dirección_Gestión_Interinstitucional"/>
    <s v="Grupo de Gestión de Proyectos"/>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n v="1"/>
    <n v="1"/>
    <m/>
    <s v="Mixto"/>
    <n v="0"/>
    <n v="1"/>
    <s v="GRUPO GESTIÓN DE PROYECTOS"/>
    <s v="NO"/>
    <m/>
  </r>
  <r>
    <x v="3"/>
    <x v="5"/>
    <s v="Dirección_Gestión_Interinstitucional"/>
    <s v="Dirección de Gestión Interinstitucional"/>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n v="500000"/>
    <n v="500000"/>
    <n v="20000000"/>
    <s v="Nivel Nacional"/>
    <n v="500000"/>
    <m/>
    <s v="PLAN NACIONAL DE DESARROLLO 2022-2026_x000a__x000a_CONPES 4031 "/>
    <s v="NO"/>
    <m/>
  </r>
  <r>
    <x v="1"/>
    <x v="1"/>
    <s v="Dirección_Gestión_Interinstitucional"/>
    <s v="Subdirección Coordinación SNARIV"/>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n v="240"/>
    <n v="240"/>
    <m/>
    <s v="Nivel Territorial"/>
    <n v="0"/>
    <m/>
    <s v="GESTIÓN INTERINSTITUCIONAL "/>
    <s v="NO"/>
    <n v="20"/>
  </r>
  <r>
    <x v="1"/>
    <x v="1"/>
    <s v="Dirección_Gestión_Interinstitucional"/>
    <s v="Subdirección Coordinación SNARIV"/>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n v="40"/>
    <n v="40"/>
    <m/>
    <s v="Nivel Territorial"/>
    <n v="0"/>
    <m/>
    <m/>
    <s v="NO"/>
    <m/>
  </r>
  <r>
    <x v="1"/>
    <x v="1"/>
    <s v="Dirección_Gestión_Interinstitucional"/>
    <s v="Subdirección Coordinación SNARIV"/>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n v="35"/>
    <n v="39"/>
    <m/>
    <s v="Nivel Nacional"/>
    <n v="35"/>
    <n v="35"/>
    <s v="Proyecto de inversión"/>
    <s v="NO"/>
    <m/>
  </r>
  <r>
    <x v="3"/>
    <x v="15"/>
    <s v="Dirección_Gestión_Interinstitucional"/>
    <s v="Subdirección Coordinación Nación Territorio"/>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n v="0.7"/>
    <n v="0.85"/>
    <s v="No aplica"/>
    <s v="Nivel Nacional"/>
    <n v="0.7"/>
    <n v="0.7"/>
    <s v="CONPES"/>
    <s v="NO"/>
    <m/>
  </r>
  <r>
    <x v="3"/>
    <x v="15"/>
    <s v="Dirección_Gestión_Interinstitucional"/>
    <s v="Subdirección Coordinación Nación Territorio"/>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n v="900"/>
    <n v="900"/>
    <s v="No aplica"/>
    <s v="Nivel Nacional"/>
    <n v="0"/>
    <n v="1025"/>
    <s v="CONPES - PROYECTO DE INVERSIÓN"/>
    <s v="NO"/>
    <m/>
  </r>
  <r>
    <x v="3"/>
    <x v="4"/>
    <s v="Dirección_Gestión_Interinstitucional"/>
    <s v="Subdirección Coordinación Nación Territorio"/>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n v="0.5"/>
    <n v="0.75"/>
    <s v="No aplica"/>
    <s v="Nivel Nacional"/>
    <n v="0.5"/>
    <n v="0.5"/>
    <s v="CONPES"/>
    <s v="NO"/>
    <m/>
  </r>
  <r>
    <x v="3"/>
    <x v="4"/>
    <s v="Dirección_Gestión_Interinstitucional"/>
    <s v="Subdirección Coordinación Nación Territorio"/>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n v="0.8"/>
    <n v="0.83"/>
    <s v="No aplica"/>
    <s v="Nivel Nacional"/>
    <n v="0.8"/>
    <n v="0.8"/>
    <s v="CONPES"/>
    <s v="NO"/>
    <m/>
  </r>
  <r>
    <x v="3"/>
    <x v="15"/>
    <s v="Dirección_Gestión_Interinstitucional"/>
    <s v="Subdirección Coordinación Nación Territorio"/>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n v="0.08"/>
    <n v="0.84"/>
    <s v="No aplica"/>
    <s v="Nivel Nacional"/>
    <n v="0.82"/>
    <n v="0.82"/>
    <s v="CONPES"/>
    <s v="NO"/>
    <m/>
  </r>
  <r>
    <x v="3"/>
    <x v="4"/>
    <s v="Dirección_Gestión_Interinstitucional"/>
    <s v="Subdirección Coordinación Nación Territorio"/>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n v="0.8"/>
    <n v="0.83"/>
    <s v="No aplica"/>
    <s v="Nivel Nacional"/>
    <n v="0.8"/>
    <n v="0.8"/>
    <s v="CONPES"/>
    <s v="NO"/>
    <m/>
  </r>
  <r>
    <x v="3"/>
    <x v="4"/>
    <s v="Dirección_Gestión_Interinstitucional"/>
    <s v="Subdirección Coordinación Nación Territorio"/>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n v="1133"/>
    <n v="1135"/>
    <s v="No aplica"/>
    <s v="Nivel Nacional"/>
    <n v="0"/>
    <n v="1133"/>
    <s v="CONPES - PROYECTO DE INVERSIÓN"/>
    <s v="NO"/>
    <m/>
  </r>
  <r>
    <x v="3"/>
    <x v="4"/>
    <s v="Dirección_Gestión_Interinstitucional"/>
    <s v="Subdirección Coordinación Nación Territorio"/>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n v="60"/>
    <n v="60"/>
    <s v="No aplica"/>
    <s v="Nivel Territorial"/>
    <n v="0"/>
    <n v="60"/>
    <m/>
    <s v="NO"/>
    <m/>
  </r>
  <r>
    <x v="3"/>
    <x v="4"/>
    <s v="Dirección_Gestión_Interinstitucional"/>
    <s v="Subdirección Coordinación Nación Territorio"/>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n v="20"/>
    <n v="20"/>
    <s v="No aplica"/>
    <s v="Nivel Territorial"/>
    <n v="0"/>
    <n v="20"/>
    <m/>
    <s v="NO"/>
    <m/>
  </r>
  <r>
    <x v="3"/>
    <x v="4"/>
    <s v="Dirección_Gestión_Interinstitucional"/>
    <s v="Subdirección Coordinación Nación Territorio"/>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n v="140"/>
    <n v="140"/>
    <s v="No aplica"/>
    <s v="Nivel Territorial"/>
    <n v="0"/>
    <n v="140"/>
    <m/>
    <s v="NO"/>
    <m/>
  </r>
  <r>
    <x v="4"/>
    <x v="8"/>
    <s v="Dirección_Gestión_Interinstitucional"/>
    <s v="Subdirección Coordinación Nación Territorio"/>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n v="0.73"/>
    <n v="0.73960000000000004"/>
    <s v="No aplica"/>
    <s v="Nivel Nacional"/>
    <n v="0.73"/>
    <n v="0.73"/>
    <s v="CONPES"/>
    <s v="NO"/>
    <m/>
  </r>
  <r>
    <x v="3"/>
    <x v="9"/>
    <s v="Dirección_Gestión_Interinstitucional"/>
    <s v="Subdirección Participación "/>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n v="0"/>
    <n v="2000"/>
    <m/>
    <s v="Nivel Territorial"/>
    <m/>
    <m/>
    <s v="CONPES"/>
    <s v="SI "/>
    <m/>
  </r>
  <r>
    <x v="3"/>
    <x v="9"/>
    <s v="Dirección_Gestión_Interinstitucional"/>
    <s v="Subdirección Participación "/>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n v="0"/>
    <n v="106"/>
    <m/>
    <s v="Mixto"/>
    <m/>
    <m/>
    <s v="Proyecto de Inversión "/>
    <m/>
    <m/>
  </r>
  <r>
    <x v="3"/>
    <x v="9"/>
    <s v="Dirección_Gestión_Interinstitucional"/>
    <s v="Subdirección Participación "/>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n v="0"/>
    <n v="318"/>
    <m/>
    <s v="Nivel Territorial"/>
    <m/>
    <m/>
    <s v="CONPES 4031 DE 2021"/>
    <m/>
    <m/>
  </r>
  <r>
    <x v="3"/>
    <x v="9"/>
    <s v="Dirección_Gestión_Interinstitucional"/>
    <s v="Subdirección Participación"/>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n v="0"/>
    <n v="33"/>
    <m/>
    <s v="Nivel Nacional"/>
    <m/>
    <m/>
    <s v="CONPES 4031 DE 2021"/>
    <m/>
    <m/>
  </r>
  <r>
    <x v="4"/>
    <x v="14"/>
    <s v="Dirección_Reparación"/>
    <s v="Grupo de Retornos y Reubicaciones"/>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m/>
    <n v="0.6"/>
    <m/>
    <m/>
    <m/>
    <m/>
    <s v="CONPES 4143"/>
    <m/>
    <m/>
  </r>
  <r>
    <x v="4"/>
    <x v="6"/>
    <s v="Dirección_Reparación"/>
    <s v="Grupo de enfoque psicosocial"/>
    <s v="2.41 Garatin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m/>
    <n v="1500"/>
    <m/>
    <s v="Nivel Nacional"/>
    <m/>
    <m/>
    <s v="CONPES 4143"/>
    <m/>
    <m/>
  </r>
  <r>
    <x v="4"/>
    <x v="7"/>
    <s v="Dirección_Gestión_Interinstitucional"/>
    <s v="Dirección de Gestión Interinstitucional"/>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n v="0"/>
    <n v="1035"/>
    <m/>
    <s v="Nivel Nacional"/>
    <n v="0"/>
    <m/>
    <s v="CONPES 4143"/>
    <s v="SI"/>
    <m/>
  </r>
  <r>
    <x v="2"/>
    <x v="5"/>
    <s v="Dirección_Gestión_Interinstitucional"/>
    <s v="Dirección de Gestión Interinstitucional"/>
    <s v="Consolidar y analizar la estrategia de intervención territorial con enfoque de soluciones duraderas"/>
    <s v="Informes producidos por  la Dirección de Gestión Interinstitucional en relación con la estrategia de intervención territorial con enfoque de soluciones duraderas. "/>
    <s v="Sumatoria de informes realizados sobre la estrategia de intervención territorial con enfoque de soluciones duraderas"/>
    <n v="0"/>
    <n v="2"/>
    <m/>
    <s v="Nivel Nacional"/>
    <n v="0"/>
    <m/>
    <s v="CONPES SOLUCIONES DURADERAS"/>
    <s v="NO"/>
    <m/>
  </r>
  <r>
    <x v="3"/>
    <x v="5"/>
    <s v="Dirección_Registro_Gestión_Información"/>
    <s v="Dirección de Registro y Gestión Información"/>
    <s v="Actualizar información para el registro, atención, asistencia y reparación integral a víctimas"/>
    <s v="Víctimas con información actualizada"/>
    <s v="Sumatoria de víctimas con información actualizada"/>
    <n v="785791"/>
    <n v="659326"/>
    <s v="N/A"/>
    <s v="Nivel Nacional"/>
    <n v="1847759"/>
    <n v="645000"/>
    <s v="Proyecto de Inversión "/>
    <s v="NO"/>
    <n v="0"/>
  </r>
  <r>
    <x v="1"/>
    <x v="2"/>
    <s v="Dirección_Registro_Gestión_Información"/>
    <s v="Subdirección Red Nacional de Información"/>
    <s v="Realizar la caracterización de la población víctima para su posterior atención, asistencia y reparación integral, incluidas las variables con enfoque diferencial y de género"/>
    <s v="Víctimas caracterizadas"/>
    <s v="Sumatoria de víctimas caracterizadas"/>
    <n v="395800"/>
    <n v="574169"/>
    <s v="N/A"/>
    <s v="Nivel Nacional"/>
    <n v="664944"/>
    <n v="269144"/>
    <s v="Proyecto de Inversión "/>
    <s v="SI"/>
    <n v="0"/>
  </r>
  <r>
    <x v="1"/>
    <x v="2"/>
    <s v="Dirección_Registro_Gestión_Información"/>
    <s v="Subdirección Red Nacional de Información"/>
    <s v="Realizar la caracterización de las comunidades o grupos étnicos víctimas para su posterior atención, asistencia y reparación integral"/>
    <s v="Comunidades víctimas de grupos étnicos caracterizadas"/>
    <s v="Sumatoria de comunidades víctimas de grupos étnicos caracterizadas"/>
    <n v="8"/>
    <n v="19"/>
    <s v="N/A"/>
    <s v="Nivel Nacional"/>
    <n v="8"/>
    <n v="0"/>
    <s v="Proyecto de Inversión "/>
    <s v="SI"/>
    <n v="0"/>
  </r>
  <r>
    <x v="3"/>
    <x v="5"/>
    <s v="Dirección_Registro_Gestión_Información"/>
    <s v="Subdirección de Valoración y Registro"/>
    <s v="Identificar el numero de victimas incluidas en el RUV teniendo en cuenta la decisión de la actuación administrativa."/>
    <s v="Víctimas incluidas en el Registro Único de Víctimas"/>
    <s v="Sumatoria de víctimas incluidas en el Registro Único de Víctimas"/>
    <n v="653934"/>
    <n v="1135258"/>
    <s v="N/A"/>
    <s v="Nivel Nacional"/>
    <n v="669169"/>
    <n v="542578"/>
    <s v="Proyecto de Inversión "/>
    <s v="SI"/>
    <n v="16475"/>
  </r>
  <r>
    <x v="3"/>
    <x v="5"/>
    <s v="Dirección_Registro_Gestión_Información"/>
    <s v="Subdirección de Valoración y Registro"/>
    <s v="Identificar el numero de victimas incluidas en el RUV teniendo en cuenta la decisión de la actuación administrativa."/>
    <s v="Declaraciones valoradas en el sistema"/>
    <s v="Sumatoria de declaraciones valoradas en el sistema"/>
    <n v="217592"/>
    <n v="320000"/>
    <s v="N/A"/>
    <s v="Nivel Nacional"/>
    <s v="N/A"/>
    <s v="N/A"/>
    <s v="Proyecto de Inversión "/>
    <s v="NO"/>
    <n v="5069"/>
  </r>
  <r>
    <x v="1"/>
    <x v="2"/>
    <s v="Dirección_Registro_Gestión_Información"/>
    <s v="Subdirección Red Nacional de Información"/>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n v="0.15"/>
    <n v="0.1"/>
    <s v="N/A"/>
    <s v="Nivel Nacional"/>
    <n v="0.9"/>
    <n v="0.15"/>
    <s v="CONPES"/>
    <s v="SI"/>
    <n v="0"/>
  </r>
  <r>
    <x v="3"/>
    <x v="9"/>
    <s v="Dirección_Registro_Gestión_Información"/>
    <s v="Subdirección Red Nacional de Información"/>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n v="7722121"/>
    <n v="15797978"/>
    <s v="N/A"/>
    <s v="Nivel Nacional"/>
    <n v="15327570"/>
    <n v="7722121"/>
    <s v="CONPES"/>
    <s v="SI"/>
    <n v="0"/>
  </r>
  <r>
    <x v="1"/>
    <x v="1"/>
    <s v="Dirección_Registro_Gestión_Información"/>
    <s v="Dirección de Registro y Gestión Información"/>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n v="3738"/>
    <n v="1950"/>
    <s v="N/A"/>
    <s v="Nivel Nacional"/>
    <n v="11677"/>
    <n v="4479"/>
    <s v="CONPES"/>
    <s v="NO"/>
    <n v="85"/>
  </r>
  <r>
    <x v="1"/>
    <x v="2"/>
    <s v="Dirección_Registro_Gestión_Información"/>
    <s v="Dirección_Registro_Gestión_Información"/>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s v="N/A"/>
    <n v="12"/>
    <s v="N/A"/>
    <s v="Nivel Nacional"/>
    <n v="9"/>
    <n v="9"/>
    <s v="CONPES"/>
    <s v="NO"/>
    <n v="1"/>
  </r>
  <r>
    <x v="1"/>
    <x v="2"/>
    <s v="Dirección_Registro_Gestión_Información"/>
    <s v="Subdirección Red Nacional de Información"/>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n v="1"/>
    <n v="10"/>
    <s v="N/A"/>
    <s v="Nivel Nacional"/>
    <n v="1"/>
    <n v="1"/>
    <s v="Gestión"/>
    <s v="NO"/>
    <n v="0"/>
  </r>
  <r>
    <x v="1"/>
    <x v="2"/>
    <s v="Dirección_Registro_Gestión_Información"/>
    <s v="Subdirección Red Nacional de Información"/>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n v="1"/>
    <n v="1"/>
    <s v="N/A"/>
    <s v="Nivel Nacional"/>
    <n v="1"/>
    <n v="1"/>
    <s v="Gestión"/>
    <s v="NO"/>
    <n v="0"/>
  </r>
  <r>
    <x v="3"/>
    <x v="5"/>
    <s v="Dirección_Registro_Gestión_Información"/>
    <s v="Subdirección Red Nacional de Información"/>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n v="10"/>
    <n v="10"/>
    <s v="N/A"/>
    <s v="Nivel Nacional"/>
    <n v="20"/>
    <n v="10"/>
    <s v="Gestión"/>
    <s v="NO"/>
    <n v="0"/>
  </r>
  <r>
    <x v="4"/>
    <x v="6"/>
    <s v="Dirección_Gestión_Social_Humanitaria"/>
    <s v="Dirección de Gestión Social y Humanitaria"/>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n v="0.9"/>
    <n v="1"/>
    <m/>
    <s v="Nivel Nacional"/>
    <n v="1"/>
    <n v="1"/>
    <s v="Gestión Institucional - CONPES Discapacidad"/>
    <s v="SI"/>
    <n v="0"/>
  </r>
  <r>
    <x v="1"/>
    <x v="1"/>
    <s v="Dirección_Gestión_Social_Humanitaria"/>
    <s v="Dirección de Gestión Social y Humanitaria"/>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n v="1"/>
    <n v="1"/>
    <m/>
    <s v="Nivel Nacional"/>
    <n v="0.71"/>
    <m/>
    <s v="Gestión Institucional"/>
    <s v="SI"/>
    <n v="0"/>
  </r>
  <r>
    <x v="3"/>
    <x v="5"/>
    <s v="Dirección_Gestión_Social_Humanitaria"/>
    <s v="Grupo de Servicio al Ciudadano"/>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n v="21011494"/>
    <n v="19750297"/>
    <m/>
    <s v="Nivel Nacional"/>
    <n v="17504594"/>
    <m/>
    <s v="Proyecto de Inversión - CONPES 4031"/>
    <s v="SI"/>
    <n v="659284"/>
  </r>
  <r>
    <x v="3"/>
    <x v="5"/>
    <s v="Dirección_Gestión_Social_Humanitaria"/>
    <s v="Grupo de Servicio al Ciudadano"/>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n v="1171"/>
    <n v="1171"/>
    <m/>
    <s v="Nivel Territorial"/>
    <n v="988"/>
    <m/>
    <s v="Proyecto de Inversión"/>
    <s v="SI"/>
    <s v="N/A"/>
  </r>
  <r>
    <x v="4"/>
    <x v="6"/>
    <s v="Dirección_Gestión_Social_Humanitaria"/>
    <s v="Subdirección de Asistencia y Atención Humanitaria"/>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n v="0.9"/>
    <n v="0.9"/>
    <m/>
    <s v="Nivel Nacional"/>
    <n v="0.9"/>
    <m/>
    <s v="CONPES 4031"/>
    <s v="SI"/>
    <s v="N/A"/>
  </r>
  <r>
    <x v="4"/>
    <x v="6"/>
    <s v="Dirección_Gestión_Social_Humanitaria"/>
    <s v="Subdirección de Asistencia y Atención Humanitaria"/>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n v="0.9"/>
    <n v="0.9"/>
    <m/>
    <s v="Nivel Nacional"/>
    <n v="0.9"/>
    <m/>
    <s v="CONPES 4031"/>
    <s v="NO"/>
    <s v="N/A"/>
  </r>
  <r>
    <x v="4"/>
    <x v="6"/>
    <s v="Dirección_Gestión_Social_Humanitaria"/>
    <s v="Subdirección de Asistencia y Atención Humanitaria"/>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n v="1"/>
    <n v="1"/>
    <n v="1"/>
    <s v="Nivel Nacional"/>
    <n v="1"/>
    <m/>
    <s v="Plan Nacional de Desarrollo"/>
    <s v="NO"/>
    <s v="N/A"/>
  </r>
  <r>
    <x v="4"/>
    <x v="6"/>
    <s v="Dirección_Gestión_Social_Humanitaria"/>
    <s v="Subdirección de Asistencia y Atención Humanitaria"/>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s v="Se reincorpora indicador de 2024, se reportaba en las acciones del indicador de PND."/>
    <n v="0.9"/>
    <m/>
    <s v="Nivel Nacional"/>
    <n v="0.9"/>
    <m/>
    <s v="CONPES 4031"/>
    <s v="NO"/>
    <s v="N/A"/>
  </r>
  <r>
    <x v="4"/>
    <x v="6"/>
    <s v="Dirección_Gestión_Social_Humanitaria"/>
    <s v="Subdirección de Asistencia y Atención Humanitaria"/>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s v="Se reincorpora indicador de 2024, se reportaba en las acciones del indicador de PND."/>
    <n v="0.9"/>
    <m/>
    <s v="Nivel Nacional"/>
    <n v="0.9"/>
    <m/>
    <s v="CONPES 4031"/>
    <s v="NO"/>
    <s v="N/A"/>
  </r>
  <r>
    <x v="4"/>
    <x v="6"/>
    <s v="Dirección_Gestión_Social_Humanitaria"/>
    <s v="Subdirección de Prevención y Atención de Emergencias"/>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n v="1"/>
    <n v="1"/>
    <m/>
    <s v="Nivel Nacional"/>
    <s v="100% (189 Septiembre)"/>
    <m/>
    <s v="Gestión Institucional"/>
    <s v="NO"/>
    <s v="N/A"/>
  </r>
  <r>
    <x v="4"/>
    <x v="7"/>
    <s v="Dirección_Gestión_Social_Humanitaria"/>
    <s v="Subdirección de Prevención y Atención de Emergencias"/>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s v="Se ajusta indicador. Cambia unidad de medida"/>
    <n v="40"/>
    <m/>
    <s v="Nivel Nacional"/>
    <n v="932"/>
    <m/>
    <s v="CONPES 4031 - Proyecto de Inversión."/>
    <s v="NO"/>
    <s v="N/A"/>
  </r>
  <r>
    <x v="4"/>
    <x v="7"/>
    <s v="Dirección_Gestión_Social_Humanitaria"/>
    <s v="Subdirección de Prevención y Atención de Emergencias"/>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s v="Se ajusta indicador. Cambia unidad de medida"/>
    <s v="Por Definir con base al presupuesto proyectado para 2026."/>
    <m/>
    <s v="Nivel Nacional"/>
    <n v="297"/>
    <m/>
    <s v="Proyecto de Inversión"/>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n v="1"/>
    <n v="1"/>
    <m/>
    <s v="Nivel Territorial"/>
    <s v="100%(400 entidades priorizadas en denominador para 2025)"/>
    <m/>
    <s v="Gestión Institucional"/>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n v="0.25280000000000002"/>
    <n v="0.25280000000000002"/>
    <m/>
    <s v="Nivel Nacional"/>
    <n v="0.23"/>
    <m/>
    <s v="CONPES 4031"/>
    <s v="NO"/>
    <s v="N/A"/>
  </r>
  <r>
    <x v="4"/>
    <x v="6"/>
    <s v="Dirección_Gestión_Social_Humanitaria"/>
    <s v="Subdirección de Prevención y Atención de Emergencias"/>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s v="Se reincorpora indicador de 2024. Cambia unidad de medida"/>
    <n v="1"/>
    <m/>
    <s v="Nivel Nacional"/>
    <n v="1"/>
    <m/>
    <s v="Indicador de Gestión - (Se formula como indicador de demanda debido a que lo relacionado con Proyecto de Inversión depende de la Dinámica del conflicto armado y tiene variaciones presupuestales durante el año)"/>
    <s v="NO"/>
    <s v="N/A"/>
  </r>
  <r>
    <x v="4"/>
    <x v="6"/>
    <s v="Dirección_Gestión_Social_Humanitaria"/>
    <s v="Subdirección de Prevención y Atención de Emergencias"/>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s v="Se reincorpora indicador de 2024. Cambia unidad de medida"/>
    <n v="1"/>
    <m/>
    <s v="Nivel Nacional"/>
    <n v="1"/>
    <m/>
    <s v="Proyecto de Inversión"/>
    <s v="NO"/>
    <s v="N/A"/>
  </r>
  <r>
    <x v="4"/>
    <x v="6"/>
    <s v="Dirección_Gestión_Social_Humanitaria"/>
    <s v="Subdirección de Prevención y Atención de Emergencias"/>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n v="1"/>
    <n v="1"/>
    <m/>
    <s v="Nivel Nacional"/>
    <n v="1"/>
    <m/>
    <s v="CONPES 4031"/>
    <s v="SI"/>
    <s v="N/A"/>
  </r>
  <r>
    <x v="4"/>
    <x v="6"/>
    <s v="Dirección_Gestión_Social_Humanitaria"/>
    <s v="Subdirección de Prevención y Atención de Emergencias"/>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s v="Indicador Nuevo. Se realizó medición parcial en 2025 en la estratégia de ruta de implementación."/>
    <n v="1"/>
    <m/>
    <s v="Nivel Territorial"/>
    <s v="Indicador nuevo. (122 entidades priorizadas en denominador para 2025)"/>
    <m/>
    <s v="CONPES pacífico"/>
    <m/>
    <s v="N/A"/>
  </r>
  <r>
    <x v="3"/>
    <x v="4"/>
    <s v="Dirección_Registro_Gestión_Información"/>
    <s v="Subdirección Red Nacional de Información"/>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m/>
    <n v="798"/>
    <m/>
    <s v="Nivel Territorial"/>
    <n v="600"/>
    <m/>
    <s v="Gestión"/>
    <s v="NO"/>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8">
  <r>
    <m/>
    <m/>
    <x v="0"/>
    <x v="0"/>
    <m/>
    <m/>
    <m/>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1"/>
    <s v="Implementar el Plan Estratégico de Talento Humano"/>
    <s v="Porcentaje de implementación del Plan Estratégico de Talento Humano"/>
    <s v="(Número actividades del plan estratégico de talento humano implementadas/Número de actividades del plan estratégico de talento humano definidas en el corte a evaluar)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2"/>
    <s v="Seguimiento a los trámites solicitados por las dependencias que se encuentran publicados en el plan anual de adquisiciones."/>
    <s v="Porcentaje de Avance en la gestión del plan anual de adquisiciones. "/>
    <s v="(Solicitudes tramitadas durante el corte / Solicitudes programadas durante el Cort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Cumplir con el porcentaje de INPANUT requerido para evitar castigos de asignación de PAC_x0009__x0009__x0009__x0009__x0009__x0009__x0009__x0009__x0009__x0009__x0009__x000a_"/>
    <s v="Porcentaje de ejecución mensual del PAC"/>
    <s v="(PAC Pagado / PAC Asignado en el me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3"/>
    <s v="Medir el nivel de ejecución de la apropiación presupuestal vigente a través del registro de compromisos, evidenciando el avance en la ejecución financiera de los recursos asignados por la entidad."/>
    <s v="Nivel de Ejecución Presupuestal"/>
    <s v="(Valor Registros Presupuestales Compromisos / Valor Apropiación Vigente)*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1"/>
    <x v="4"/>
    <s v="Fortalecimiento de la Política de Archivo y Gestión Documental de la Unidad de Atención y Reparación Integral a Víctimas"/>
    <s v="Porcentaje del Plan Institucional de Archivo Implementado"/>
    <s v="(Número de Actividades Ejecutadas en el Cuatrimestre / Número de Actividad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Evaluación del nivel de cumplimiento de las acciones programadas en el PIGA para asegurar el avance de la gestión ambiental institucional y facilitar la toma oportuna de decisiones para mejorar la implementación del SGA."/>
    <s v="Porcentaje de implementación del PIGA"/>
    <s v="(Cantidad de Acciones reportadas en el trimestre/ Cantidad de Acciones programadas en la vigencia)*100"/>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1"/>
    <x v="4"/>
    <s v="Fortalecimiento de la Política de Archivo y Gestión Documental de la Unidad de Atención y Reparación Integral a Víctimas"/>
    <s v="Medición de criterios de Almacenamiento"/>
    <s v="&quot;Factores estratégicos en la gestión de bienes de la UARIV plasmados en las políticas de Propiedades, Planta y Equipo de la entidad, valorados según la criticidad que represente el criterio de evaluación en el proceso, sin que la_x000a_suma de todos los factores supere los mil (1000) puntos.&quot;_x0009__x0009__x0009__x0009__x0009__x0009__x0009__x0009__x0009__x0009__x0009_"/>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2"/>
    <x v="5"/>
    <s v="Implementación de nuevos servicios y funcionalidades en los sistemas de información críticos de la Unidad"/>
    <s v="Sistemas de información actualizados"/>
    <s v="NUMERO DE CASOS DE DESARROLLO O MANTENIMIENTO DE NUEVOS SISTEMAS DE INFORMACIÓN SOLUCIONADOS OPORTUNAMENTE DURANTE EL TRIMESTRE SEGÚN EL ACUERDO DE NIVEL DE SERVICIO ESTABLECI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Gestionar la operación y el soporte de la infraestructura y los servicios tecnológicos"/>
    <s v="Índice de capacidad en la prestación de servicios de tecnología"/>
    <s v="_x000a_Promedio del Acuerdo de Nivel de Servicio (ANS) de los servicios de Cómputo por demanda (99,95%), Dotación Tecnológica (96%),  Conectividad y telefonía (99,6%)"/>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ortafolio de proyectos y operaciones del Plan Estratégico de Tecnologías de la Información (PETI) para la vigencia 2025 (Nivel de capacidades de TI) "/>
    <s v="Índice de capacidades de tecnologías de la información de la Unidad"/>
    <s v="Sumatoria del nivel de capacidades de Tecnologías de la Información / Número de capacidades de TI"/>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5"/>
    <s v="Implementar el Plan Estratégico de Seguridad de la información vigencia 2025 (PESI)_x000a_"/>
    <s v="Índice de ciberseguridad de la Unidad"/>
    <s v="Sumatoria de la contribución ponderada de los proyectos y operaciones del Plan estratégico de Seguridad de la Información"/>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Verificar y evaluar el sistema de control interno de los procesos institucionales y DT a través de auditorias internas de  gestión"/>
    <s v="Avance en la planificación y  ejecución del plan anual de auditorias institucional"/>
    <s v="Número de auditorías planificadas y ejecutad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6"/>
    <s v="Hacer seguimiento a las actividades contenidas en los planes de mejoramiento institucionales suscritos con la Contraloría General de la República,  para determinar el cumplimiento y efectividad de dichas acciones"/>
    <s v="Planes de mejoramiento suscritos con la Contraloría General de la Republica con seguimiento realizado"/>
    <s v="Sumatoria de planes de mejoramiento suscritos con la Contraloría General de la República con seguimiento realiz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estrategias de defensa judicial de la Entidad propendiendo por mantener el alto índice de favorabilidad en todas las actividades judiciales."/>
    <s v="Porcentaje de actuaciones judiciales y prejudiciales adelantadas en el marco de procesos en contra o promovidos por la Entidad, dentro de los términos establecidos por la Ley, atendiendo los lineamientos del manual de defensa judicial y el procedimiento de saneamiento"/>
    <s v="(Número de actuaciones judiciales y prejudiciales realizadas durante el periodo / número total de actuaciones judiciales y prejudiciales requeridas durante el periodo)*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esarrollar la estrategia de prevención y litigio contra el fraude en todo el territorio nacional "/>
    <s v="Porcentaje de implementación de la Estrategia de prevención contra el fraude "/>
    <s v="(Número de actividades de prevención  contra el fraude realizadas en el periodo / Número total de actividades programadas en el periodo a reportar)*100 "/>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Elaborar respuesta a órdenes y requerimientos judiciales en el marco de la política pública de víctimas. "/>
    <s v="Porcentaje de respuesta a órdenes y requerimientos judiciales en el marco de la política pública de víctimas"/>
    <s v="(Número de órdenes y requerimientos judiciales tramitados / Total de órdenes y requerimientos judiciale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Dar trámite a los recursos de apelación queja y revocatoria directa contra las decisiones proferidas por la Dirección de Gestión Social y Humanitaria, Dirección de Registro y la Subdirección de Reparación Individual."/>
    <s v="Porcentaje de actos administrativos que resuelven recursos de apelación, queja y revocatoria directa contra las decisiones proferidas por la Dirección de Gestión Social y Humanitaria, Dirección de Registro y la Subdirección de Reparación Individual."/>
    <s v="(Número de actos administrativos de recursos de apelación, quejas y revocatorias directas gestionados dentro del periodo/ Total de actos administrativos de recursos de apelación, quejas y revocatorias directas recibidos)*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7"/>
    <s v="Atender las solicitudes de reglamentación, conceptos y lineamientos estratégicos para la implementación de la PPV."/>
    <s v="Porcentaje de documentos emitidos con oportunidad  acerca de la reglamentación, conceptos o lineamientos para la implementación de la PPV solicitados a la OAJ."/>
    <s v="(Número de documentos emitidos con oportunidad sobre la implementación de la PPV en el periodo a reportar / número de solicitudes realizadas a la OAJ respecto de la reglamentación, concepto o lineamientos para la implementación de la PPV en el periodo a reportar)*100"/>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orientadas a la dignificación de las víctimas, mediante la divulgación de los procesos que contribuyan a la reparación integral que brinda la Unidad."/>
    <s v="Número de acciones comunicativas implementados para divulgar la atención y reparación integral  de la Unidad."/>
    <s v="Sumatoria de acciones de comunicación masiva "/>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de comunicación con enfoque diferencial y territorial, orientadas a brindar información pública, oportuna, veraz y con lenguaje claro."/>
    <s v="Número de acciones de comunicación directa con enfoque diferencial y territorial implementadas"/>
    <s v=" _x000a_Sumatoria de acciones comunicativas implementados para divulgar la atención y reparación integral de la Unidad."/>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2"/>
    <x v="8"/>
    <s v="Desarrollar acciones comunicativas derivadas de las diferentes alianzas estratégicas que contribuyan a la reparación integral de las víctimas."/>
    <s v="Número de acciones comunicativas derivadas de alianzas estratégicas implementadas."/>
    <s v=" Sumatoria de acciones de incidencia e impacto público a través de alianzas estratégicas y de divulgación de contenidos transmedi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Gestionar recursos de cooperación internacional para la asistencia, atención y reparación integral a las víctimas"/>
    <s v="Recursos de cooperación internacional y alianzas estratégicas gestionados para la implementación de la política pública de víctimas (en millones de dólares)."/>
    <s v="Sumatoria de recursos de cooperación internacional y de alianzas estratégicas gestionados para la implementación de la política pública de víctimas. (En millones de dólar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3"/>
    <x v="9"/>
    <s v="Presentar iniciativas o proyectos a la cooperación internacional o aliado estratégico para su financiación e implementación"/>
    <s v="Numero Iniciativas o proyectos presentados por la Unidad para las Víctimas a la cooperación internacional o aliado estratégico"/>
    <s v="Sumatoria de _x000a_iniciativas o proyectos presentados por la Unidad para las Víctimas, nivel nacional o territorial, a la cooperación internacional o aliado estratégic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especiales de crédito para el sector agropecuario."/>
    <s v="Número de víctimas beneficiadas de las líneas especiales de crédito para el sector agropecuario."/>
    <s v="Número de víctimas beneficiadas de las líneas especiales de crédito para el sector agropecuario."/>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Beneficiar a las víctimas a través de las líneas de crédito disponibles"/>
    <s v="Número de Líneas de crédito disponibles"/>
    <s v="Número de Líneas de crédito disponibles a víctimas del conflicto armado"/>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Orientar unidades productivas de víctimas individuales y colectivas; y  en el marco de la articulación misional ; orientado a garantizar el acceso a la generación de ingresos."/>
    <s v="Número de orientaciones generales que demanden las unidades productivas y/o emprendimientos de víctimas. "/>
    <s v="Numero de orientaciones generales solicitadas/Número de orientaciones generales realizad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4"/>
    <x v="10"/>
    <s v="Caracterizar o actualizar la información de  unidades productivas de víctimas a través del formulario de autogestión."/>
    <s v="Porcentaje de unidades productivas y/o emprendimientos de víctimas con formulario de autogestión diligenciado."/>
    <s v="Número de formularios de autogestión diligenciados por victimas con estado de inclusión en el RUV/ Número de registros de unidades productivas y/o emprendimientos de víctimas integrados a la base de caracterización histór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Asistir técnicamente unidades productivas de víctimas individuales y colectivas; y  en el marco de la articulación misional ; orientado a garantizar el acceso a la generación de ingresos."/>
    <s v="Número de asistencias técnicas a unidades productivas de víctimas"/>
    <s v="Suma de asistencias técnicas a unidades productivas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Fortalecer unidades productivas de víctimas individuales y colectivas; y  en el marco de la articulación misional,  con el fin de garantizar el acceso a la generación de ingresos."/>
    <s v="Número de unidades productivas de víctimas fortalecidas"/>
    <s v="Suma de unidades productivas fortal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visibilización"/>
    <s v="Suma de unidades productivas con acciones de visibilización"/>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4"/>
    <x v="10"/>
    <s v="Encadenar unidades productivas  de  víctimas individuales y/o colectivas mediante acciones de comercialización con aliados que permitan garantizar el acceso a la generación de ingresos."/>
    <s v="Número de unidades productivas que participan de acciones de comercialización"/>
    <s v="Suma de unidades productivas con acciones de comercializ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Facilitar el acceso a servicios de atención y orientación para víctimas en el exterior y la asistencia técnica a consulados de Colombia en el mundo"/>
    <s v="Brindar atención integral y realizar los trámites a las solicitudes de víctimas organizadas y no organizadas en el exterior o en retorno y asistencia técnica a los consulados y organizaciones en los países de acogida._x000a_"/>
    <s v="Sumatoria de atenciones realizadas a víctimas organizadas y no organizadas en el exterio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4"/>
    <x v="11"/>
    <s v="Implementar iniciativas y/o acciones de rehabilitación,  satisfacción y garantías de No Repetición, Integración local en el exterior, participación y fortalecimiento organizativo"/>
    <s v="Implementar iniciativas y acciones de rehabilitación, satisfacción, garantías de No Repetición en procesos de retorno o integración local en el exterior."/>
    <s v="(Número de iniciativas y acciones implementadas / Número total de iniciativas y acciones planificadas) *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4"/>
    <x v="12"/>
    <s v="Cumplimiento de las disposiciones de la Ley 2421 de 2024 en su artículo 13 y las ordenes de la Honorable Corte Constitucional (cumplimiento de los Autos 310 y 1291 de 2023 y a los indicadores incluidos en la Batería de Goce Efectivo de Derechos derivados de los autos de seguimiento a la Sentencia T-025 de 2004), en el marco de las competencias de la Unidad para las Victimas"/>
    <s v="Porcentaje de avance en la implementación de acciones territorializables y del orden nacional, para la implementación y medición del Modelo de Operación de Enfoques Diferenciales y de Género en el marco de la Politica Publica de Víctimas."/>
    <s v="Número de acciones territorializables y del orden nacional ejecutadas/Número de acciones territorializables y del orden nacional programadas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4"/>
    <x v="12"/>
    <s v="Impulsar la implementación efectiva del plan de acción institucional, fortaleciendo la articulación interinstitucional y asegurando una atención integral, oportuna y diferencial a las víctimas del conflicto armado, con enfoque territorial y de derechos."/>
    <s v="Número de reportes de seguimiento al plan de trabajo misional de las dependencias de la entidad"/>
    <s v="Sumatoria de reportes de seguimiento al plan de trabajo misional de las dependencias de la entidad"/>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Formular los Planes específicos de prevención y atención con comunidades negras, afrocolombianas, raizales y palanqueras."/>
    <s v="Número de planes específicos de prevención y atención para comunidades Negras, Afrocolombianas, Raízales y Palenqueras formulados."/>
    <s v="Sumatoria de planes específicos de prevención y atención para comunidades Negras, Afrocolombianas, Raízales y Palenqueras formul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medidas competencia de la Unidad para las Víctimas de los planes específicos de prevención y atención para comunidades Negras, Afrocolombianas, Raízales y Palenqueras_x000a_"/>
    <s v="Número de medidas implementadas competencia de la Unidad para las Víctimas de los planes específicos de prevención y atención para comunidades Negras, Afrocolombianas, Raízales y Palenqueras_x000a__x000a_"/>
    <s v="Sumatoria de medidas implementadas competencia de la Unidad para las Víctimas de los planes específicos de prevención y atención para comunidades Negras, Afrocolombianas, Raízales y Palenquera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5"/>
    <x v="13"/>
    <s v="Implementar escenarios de concertación a comunidades étnicas para el acceso a las medidas contenidas en los decretos leyes en el marco al derecho a la autonomía y el gobierno propio y la participación efectiva."/>
    <s v="Número de comunidades étnicas con procesos de concertación para el acceso a las medidas contenidas en los decretos leyes en el marco al derecho a la autonomía y el gobierno propio y la participación efectiva finalizados"/>
    <s v="Sumatoria de comunidades étnicas con procesos de concertación para el acceso a las medidas contenidas en los decretos leyes en el marco al derecho a la autonomía y el gobierno propio y la participación efectiva final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5 de 2011."/>
    <s v="(Número de hitos para consolidación e implementación para la reglamentación del Decreto Ley 4635 de 2011 cumplidos / Total de hitos para consolidación e implementación para la reglamentación del Decreto Ley 4635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fortalecimiento organizativo en el marco de las emergencias especiales a comunidades étnicas."/>
    <s v="Número de emergencias especiales de comunidades étnicas víctimas del conflicto armado acompañadas"/>
    <s v="Número de emergencias especiales de comunidades étnicas víctimas del conflicto armado acompañ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en la medición de SME a comunidades étnicas víctimas de desplazamiento forzado masivos de acuerdo a lo establecido en los Decretos Ley Étnicos"/>
    <s v="Porcentaje de avance en el acompañamiento a comunidades étnicas víctimas de desplazamiento forzado masivos para la medición de la subsistencia mínima de acuerdo con lo establecido en los Decretos Ley Étnicos"/>
    <s v="(Número de comunidades étnicas víctimas de desplazamiento forzado por eventos masivos focalizadas  acompañadas / Total comunidades étnicas víctimas de desplazamiento forzado por eventos masivos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compañar técnicamente el proceso de entrega de ayuda humanitaria a las víctimas étnicas de confinamiento de acuerdo a lo establecido en los Decretos Ley Étnicos"/>
    <s v="Porcentaje de avance en el acompañamiento a comunidades étnicas víctimas de confinamiento de acuerdo con lo establecido en los Decretos Ley Étnicos"/>
    <s v="(Número de comunidades étnicas víctimas de confinamiento acompañadas / Total comunidades étnicas víctimas de confinamiento focaliza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Asistir técnicamente a las entidades territoriales en la implementación de los Decretos Ley para la inclusión del enfoque diferencial en los instrumentos de planeación territorial"/>
    <s v="Número de Entidades territoriales asistidas técnicamente en la implementación de los Decretos Ley"/>
    <s v="Sumatoria de Entidades territoriales asistidas técnicamente en la implementación de los Decretos Ley"/>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el seguimiento a la inversión adecuada de los recursos en el marco de la implementación de la medida de indemnización colectiva otorgada a los sujetos de reparación colectiva étnico"/>
    <s v="Número de sujetos de reparación colectiva étnicos con seguimiento a la implementación de la Medida de Indemnización Colectiva realizado"/>
    <s v="Sumatoria de sujetos de reparación colectiva étnicos con seguimiento a la implementación de la Medida de Indemnización Colectiva re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ejecución del Plan de implementación efectiva y acelerada del Decreto 4633 de 2011."/>
    <s v="(Número de hitos para consolidación e implementación para la reglamentación del Decreto Ley 4633 de 2011 cumplidos / Total de hitos para consolidación e implementación para la reglamentación del Decreto Ley 4633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Realizar seguimiento a los acuerdos concertados con las Comunidades Étnicas en el PND 2023-2026"/>
    <s v="Porcentaje de avance en la consolidación e implementación para la reglamentación del Decreto Ley 4634 de 2011."/>
    <s v="(Número de hitos para consolidación e implementación para la reglamentación del Decreto Ley 4634 de 2011 cumplidos / Total de hitos para consolidación e implementación para la reglamentación del Decreto Ley 4634 de 2011 programado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5"/>
    <x v="13"/>
    <s v="Implementar y concertar acciones de fortalecimiento a nivel comunitario con enfoque de derechos, territorial y diferencial"/>
    <s v="Número de acciones de fortalecimiento a nivel comunitario con enfoque de derechos, territorial y diferencial implementadas"/>
    <s v="Sumatoria de acciones de fortalecimiento a nivel comunitario con enfoque de derechos, territorial y diferencial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Indemnizar a las víctimas del conflicto armado"/>
    <s v="Número de víctimas indemnizadas"/>
    <s v="Sumatoria de número de personas víctimas del conflicto armado interno, con indemnización otorgada a través de Resoluciones de indemnización, sentencias de justicia y paz y otras sentenci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Entregar a las víctimas del conflicto armado las cartas que otorgan la medida de indemnización"/>
    <s v="Cartas de indemnización administrativa aptas, entregadas."/>
    <s v="(Número de cartas de indemnización administrativa entregadas/total de cartas de indemnización vigentes y aptas para ser entregada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4"/>
    <s v="Acompañar la inversión adecuada de los recursos de indemnización"/>
    <s v="Número de víctimas acompañadas en la inversión adecuada de los recursos de la indemnización administrativa."/>
    <s v="Número de víctimas acompañadas en la inversión adecuada de los recursos de la indemnización administra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5"/>
    <s v="Atender a  mujeres víctimas incluidas en el RUV, focalizadas y acompañadas diferencialmente con estrategias de reparación."/>
    <s v="Número de mujeres víctimas incluidas en el RUV, focalizadas y acompañadas diferencialmente con estrategias de reparación"/>
    <s v="Sumatoria de mujeres víctimas incluidas en el RUV, focalizadas y acompañadas diferencialmente con estrategias de repar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Implementar en comunidades con plan de retornos y reubicación la estrategia de Tejiéndonos. "/>
    <s v="Comunidades que han recibido la estrategia de tejido social en el marco de los planes de retorno y reubicación."/>
    <s v="Sumatoria de comunidades que han recibido la estrategia de tejido social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 medida de garantías de No Repetición "/>
    <s v="Número de víctimas que acceden a medidas de garantías de no repetición a nivel individual."/>
    <s v="Sumatoria de víctimas que acceden a medidas de garantías de no repetición a nivel individual."/>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os responsables directos e indirectos del conflicto armado reconocen voluntariamente sus actos, garantizando la dignificación de las víctimas individuales y colectivas."/>
    <x v="6"/>
    <x v="16"/>
    <s v="Coordinar/Articular con el operador la implementación de los actos simbólicos y dignificación en las entidades territoriales. Implementar los actos simbólicos y de conmemoración."/>
    <s v="Actos simbólicos y de dignificación implementados"/>
    <s v="Número de actos simbólicos y de dignificación implementados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6"/>
    <s v="Atender víctimas en las medidas de satisfacción a nivel individual."/>
    <s v="Número de víctimas que acceden a medidas de satisfacción a nivel individual."/>
    <s v="Sumatoria de víctimas que acceden a medidas de satisfac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6"/>
    <s v="Atender víctimas individuales en la medida de rehabilitación psicosocial."/>
    <s v="Víctimas individuales con rehabilitación psicosocial."/>
    <s v="Sumatoria de víctimas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entrega de cuerpos o restos óseos acompañados según solicitudes remitidas por la fiscalía."/>
    <s v="Porcentaje de familiares con acompañamiento psicosocial en los procesos de búsqueda y entrega digna de cadáveres recibido."/>
    <s v="(Número de familiares de víctimas de desaparición forzada y homicidio en los procesos de búsqueda y entrega digna de cadáveres con acompañamiento psicosocial / Número de familiares incorporadas en las solicitudes de Entidades competentes en tema de desaparición forzada para acompañamiento psicosocial a familiares de víctimas de desaparición forzada y homicidio en los procesos de búsqueda y entrega digna de cadáveres)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Realizar acciones de acompañamiento psicosocial en el marco de la medida de rehabilitación comunitaria en sujetos de reparación colectiva focalizados en todas las fases de la ruta."/>
    <s v="Acciones de acompañamiento psicosocial realizadas en el marco de la medida de rehabilitación en sujetos de reparación colectiva focalizados en ruta e implementación."/>
    <s v="(Acciones de acompañamiento psicosocial en el marco de la medida de rehabilitación comunitaria en sujetos de reparación colectiva con aval / total de acciones de acompañamiento psicosocial de la medida de rehabilitación en los sujetos de reparación colectiva focalizados en ruta e implementación)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Centros regionales de atención a víctimas con acompañamiento psicosocial, en funcionamiento"/>
    <s v="Centros regionales de atención a víctimas con acompañamiento psicosocial, en funcionamiento"/>
    <s v="Número de centros regionales de atención a víctimas con acompañamiento psicosocial, en funcionamient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7 Proporcionar atención psicosocial diferencial a las víctimas del conflicto armado LGBTIQ+ que la soliciten."/>
    <s v="Porcentaje de víctimas LGBTIQ+ en atención psicosocial diferencial solicitada en los centros regionales de atención"/>
    <s v="(Número de víctimas LGBTIQ+ que solicitaron atención psicosocial diferencial en los CRAV/ número total de víctimas que recibieron atención psicosocial en los CRA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3.26 Realizar eventos de reparación simbólica y reconciliación en comunidades donde la violencia contra las víctimas del conflicto armado LGBTIQ+ ha fracturado las redes de apoyo, incluyendo ceremonias y eventos que promuevan garantías para la reparación y no repetición"/>
    <s v="Número de eventos de reparación simbólica y reconciliación en comunidades donde la violencia contra las víctimas del conflicto armado LGBTIQ+ ha fracturado las redes de apoyo, incluyendo ceremonias y eventos que promuevan garantías para la reparación y no repetición."/>
    <s v="Sumatoria del número de eventos de reparación simbólica y reconciliación en comunidades donde la violencia contra las víctimas del conflicto armado LGBTIQ+ ha fracturado las redes de apoyo, incluyendo ceremonias y eventos que promuevan garantías para la reparación y no repeti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0 Acompañar a mujeres víctimas cuidadoras/jefas de hogar con estrategias asociadas a medidas de satisfacción en el marco de la ruta de reparación individual de manera diferencial"/>
    <s v="Número de mujeres víctimas cuidadoras/jefas de hogar que acceden a medidas de satisfacción en el marco de la ruta de reparación individual"/>
    <s v="Sumatoria del número de mujeres víctimas cuidadoras/jefas de hogar que acceden a medidas de satisfacción en el marco de la ruta de reparación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medidas de garantías de no repetición a nivel individual para mujeres víctimas cuidadoras/jefas de hogar"/>
    <s v="Número de mujeres víctimas cuidadoras/jefas de hogar que acceden a medidas de garantías de no repetición a nivel individual."/>
    <s v="Sumatoria del número de mujeres víctimas cuidadoras/jefas de hogar que acceden a medidas de garantías de no repetición a nivel individu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5.27 Implementar actividades de la estrategia Fortaleciendo Capacidades desde el Enfoque de Derechos para mujeres víctimas con el protocolo Vivificarte."/>
    <s v="Número de mujeres víctimas del conflicto armado que acceden a medidas de satisfacción individual implementadas con enfoque de género y derechos."/>
    <s v="Sumatoria de mujeres víctimas del conflicto armado que acceden a medidas de satisfacción individual implementadas con enfoque de género y derech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Entregar auxilio para transporte, alimentación y hospedaje y subsidio funerario entregado en el marco de los procesos de búsqueda, exhumación y entrega de cuerpos o restos óseos"/>
    <s v="Número de hogares con auxilio para transporte, alimentación y hospedaje y subsidio funerario entregado en el marco de los procesos de búsqueda, exhumación y entrega de cuerpos o restos óseos."/>
    <s v="Sumatoria de los hogares con auxilio para transporte, alimentación y hospedaje y subsidio funerario entregado en el marco de los procesos de búsqueda, exhumación y entrega de cuerpos o restos óseos."/>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Realizar seguimiento a los planes de retornos y reubicaciones aprobados y en actualización en el marco de los CTJT, subcomités o mesas de sostenibilidad."/>
    <s v="Planes de retornos y reubicaciones aprobados con seguimiento a la implementación de las acciones en el marco de los CTJT, subcomités o mesas de sostenibilidad."/>
    <s v="(Número de planes de retornos y reubicaciones aprobados con seguimiento a la implementación de las acciones en el marco de los CTJT, subcomités o mesas de sostenibilidad/ Número de planes de retornos y reubicaciones aprobados en CTJT)*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familiar a hogares urbanos"/>
    <s v="Número de hogares con esquemas especiales de acompañamiento familiar recibido en el área urbana."/>
    <s v="Número de hogares con esquemas especiales de acompañamiento familiar recibido en el área urban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s v="Número de esquemas especiales de acompañamiento comunitarios entregados en el marco de los planes de retorno y reubicación."/>
    <s v="Número de esquemas especiales de acompañamiento comunitarios entregados en el marco de los planes de retorno y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Brindar apoyo a hogares para la sostenibilidad del RR"/>
    <s v="Número de hogares que han recibido el apoyo para la sostenibilidad del retorno y la reubicación. "/>
    <s v="Número de hogares que han recibido el apoyo para la sostenibilidad del retorno y la reubic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esquemas especiales de acompañamiento comunitario al RR en comunidades étnicas"/>
    <s v="Número de comunidades étnicas que recibieron un esquema especial de acompañamiento comunitario al retorno o reubicación."/>
    <s v="Número de comunidades étnicas que recibieron un esquema especial de acompañamiento comunitario al retorno o reubicación."/>
  </r>
  <r>
    <s v="Promover una respuesta institucional articulada para que las víctimas accedan a una oferta social amplia, adecuada, descentralizada, simultánea y sin barreras de acceso con carácter preventivo y transformador."/>
    <s v="Los planes de retornos y reubicaciones, así como los de reparación integral a víctimas se articulan con otros procesos de planeación y acción institucional nacional y territorial."/>
    <x v="6"/>
    <x v="17"/>
    <s v="Brindar asistencia Técnica a entidades SNARIV en materia de retornos y reubicaciones"/>
    <s v="Entidades del Sistema Nacional de Atención y Reparación Integral a las Víctimas asistidas técnicamente"/>
    <s v="Número de Entidades del Sistema Nacional de Atención y Reparación Integral a las Víctimas asistidas técnicamente"/>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Entregar recursos a hogares para el transporte de bienes"/>
    <s v="Hogares que han recibido recursos para el transporte de bienes"/>
    <s v="Número de Hogares que han recibido recursos para el transporte de bien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Verificar principio de dignidad para tramitar sostenibilidad del acompañamiento "/>
    <s v="Solicitudes de retorno, reubicación e integración local asignados por medio de las bases SGV tramitadas"/>
    <s v="(Número de solicitudes de acompañamiento de retorno o reubicación individual o familiar tramitadas/ Total de solicitudes de acompañamiento de retorno o reubicación individual o familiar recibida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Aprobar planes de retorno y reubicación étnicos y no étnicos."/>
    <s v="Planes étnicos y no étnicos de retorno o reubicación formulados y aprobados."/>
    <s v="Número de planes étnicos y no étnicos de retorno o reubicación formulados y aprob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indemnizadas, garantizando el enfoque diferencial.   "/>
    <x v="6"/>
    <x v="18"/>
    <s v="Indemnizar a sujetos de reparación colectiva de pueblos étnicos víctimas de conflicto armado"/>
    <s v="Sujetos de reparación colectiva étnicos indemnizados."/>
    <s v="Número de sujetos de reparación colectiva étnicos indemnizado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rmular y concertar los PIRC de Sujetos de Reparación víctimas del conflicto armado"/>
    <s v="Número de planes de reparación colectiva formulados y concertados con los sujetos. "/>
    <s v="Sumatoria del número de planes de reparación colectiva formulados y concertados con los sujetos de reparación colectiva."/>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os PIRC de Sujetos de Reparación víctimas del conflicto armado"/>
    <s v="Planes de reparación colectiva en implementación."/>
    <s v="Sumatoria del número de planes de reparación colectiva que cuentan con un avance mayor al 50% en su implementación"/>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el marco de los Planes Integrales de Reparación Colectiva - PIRC del Pueblo Rrom"/>
    <s v="Porcentaje de avance en la implementación de las acciones definidas en el marco de los Planes Integrales de Reparación Colectiva - PIRC del Pueblo Rrom"/>
    <s v="(Número de acciones del Plan Integral de Reparación Colectiva del Pueblo Rrom Implementadas / Total de acciones del Plan Integral de Reparación Colectiva del Pueblo Rrom por  Implementar)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Cerrar los Sujetos de Reparación Colectiva con resolución."/>
    <s v="Número de sujetos de reparación colectiva étnicos con resolución de cierre de PIRC. "/>
    <s v="Número de sujetos de reparación colectiva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acciones específicas para mujeres, indígenas, NARP y Rrom en los PIRC"/>
    <s v="Acciones específicas para mujeres indígenas, NARP y Rrom en los planes de reparación colectiva étnicos implementadas"/>
    <s v="Sumatoria de acciones específicas para mujeres indígenas, NARP y Rrom en los planes de reparación colectiva étnicos implementad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Avanzar en la implementación de las acciones  definidas en  los Planes Integrales de Reparación Colectiva - PIRC de los sujetos étnicos  con fallos de restitución de derechos territoriales."/>
    <s v="Sujetos de Reparación Colectiva étnicos con procesos de restitución de derechos territoriales que cuentan con planes de reparación colectiva formulados, concertados implementados. "/>
    <s v="(Porcentaje de SRC étnicos con procesos de restitución de derechos territoriales que cuentan con planes de reparación colectiva formulados, concertados implementados / Número de SRC étnicos con procesos de restitución de derechos territoriale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Fomentar la participación de las mujeres en el momento de conformación de los comités de impulso y grupos de apoyo para la concertación de medidas con enfoque de género y derechos humanos de las mujeres. "/>
    <s v="Espacios de participación para definir prioridades en la implementación de las medidas de reparación colectiva con condiciones para garantizar la participación de las mujeres, implementados."/>
    <s v="(Número de espacios con la participación de las mujeres para la definición de prioridades de las medidas de reparación de programados / Número de espacios con la participación de las mujeres para la definición de prioridades de las medidas de reparación de conformados)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Implementar las acciones de reparación que permitan el cierre de los Planes Integrales de Reparación colectiva y que cuenten con resolución de cierre."/>
    <s v="Número de sujetos de reparación colectiva no étnicos con resolución de cierre de PIRC. "/>
    <s v="Número de sujetos de reparación colectiva no étnicos con resolución de cierre de PIRC"/>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 alistamiento finalizado. "/>
    <s v="Número de sujetos de reparación colectiva no étnicos con informe de cierre de fase de alistamiento finalizado.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informe de cierre de fase de alistamiento finalizado. "/>
    <s v="Número de sujetos de reparación colectiva étnicos con informe de cierre de fase de alistamient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étnicos con fase de caracterización del daño finalizada. "/>
    <s v="Número de sujetos de reparación colectiva étnicos con informe de cierre de fase de caracterización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y sujetos de reparación colectiva reparados integralmente con enfoque diferencial. "/>
    <x v="6"/>
    <x v="18"/>
    <s v="Desarrollar las acciones correspondientes con los Sujetos colectivos que permitan el de cierre de la fase. "/>
    <s v="Sujetos de reparación colectiva no étnicos con informe de cierre de fase del diagnóstico del daño finalizado. "/>
    <s v="Número de sujetos de reparación colectiva no étnicos con informe de cierre de fase del diagnóstico del daño finalizad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9"/>
    <s v="Mide el porcentaje de la comercialización realizada sobre los bienes con extinción de dominio sujetos a comercialización."/>
    <s v="Porcentaje de bienes con extinción de dominio comercializados por el FRV"/>
    <s v="(Numero de bienes inmuebles y muebles con extinción de dominio comercializados por el FRV/ Numero de bienes inmuebles y muebles  con extinción de dominio sujetos a comercializarse)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Fortalecer las capacidades institucionales para la implementación del Sistema de Gestión en el marco del MIPG"/>
    <s v="Sistema de Gestión Implementado"/>
    <s v="(Número de productos desarrollados / Número de productos programados) * 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2"/>
    <x v="20"/>
    <s v="Incorporar medidas estratégicas al interior de la Unidad para las Víctimas, para prevenir la materialización de actos de corrupción y para tener una gestión abierta y transparente hacia la ciudadanía, mediante la definición de acciones enmarcadas en los componentes del PTEP"/>
    <s v="Segimiento al Plan anual  de Transparencia "/>
    <s v="(Número de seguimientos realizados/ Número de seguimientos programados)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Consolidar y analizar la oferta nacional y territorial con enfoque diferencial y étnico que aporte a la estabilización socioeconómica de la población víctima con enfoque de soluciones duraderas. "/>
    <s v="Informes producidos por las áreas internas de la Dirección de Gestión Interinstitucional en relación con la gestión, identificación y seguimiento de la oferta institucional, y órdenes judiciales de restitución de tierras. "/>
    <s v="Número de informes generados por las áreas internas de la Dirección de Gestión Interinstitucional respecto a la gestión, identificación y seguimiento de la oferta institucional de las entidades del SNARIV nacional y territorial, así como de las órdenes judiciales de restitución de tierras."/>
  </r>
  <r>
    <s v="Contribuir al reconocimiento por parte de la sociedad colombiana de los hechos y las vulneraciones a los Derechos Humanos y Derecho Internacional Humanitario que las víctimas han afrontado en el marco del conflicto armado, a través de acciones restaurativas que promuevan el acceso a la verdad, la justicia, la reparación, las garantías de no repetición, la convivencia pacífica en los territorios y la construcción de paz. "/>
    <s v="La sociedad colombiana reconoce la gravedad de los hechos y las violencias que las víctimas han sufrido en el marco del conflicto armado y lo rechazan. Asimismo, valoran y reconocen a las víctimas, su resistencia y su rol en la construcción de paz.  "/>
    <x v="7"/>
    <x v="21"/>
    <s v="Fortalecer la articulación entre el Sistema Integral de Verdad Justicia Reparación y no Repetición -SIPAZ, la Unidad para las Víctimas, y el Sistema Nacional de Búsqueda de Personas dadas por Desaparecidas"/>
    <s v="Acciones de articulación que promuevan el trabajo conjunto entre el Sistema Integral de Verdad Justicia Reparación y no repetición SIPaz, la Unidad para las Víctimas, y el Sistema Nacional de Búsqueda de Personas dadas por Desaparecidas"/>
    <s v="Sumatoria de informes de acciones  que promuevan la articulación entre SIPAZ,la Unidad para las víctimas y el Sistema Nacional de Búsqueda de Personas dadas por Desapareci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2"/>
    <s v="Apoyar a las áreas misionales así como a las Entidades Territoriales, en la formulación y presentación de proyectos orientados a la asistencia, atención y reparación integral a las víctimas en el marco de los mismos. "/>
    <s v=" Porcentaje de proyectos  viabilizados con coordinación de entrega elaborada"/>
    <s v="Total de proyectos con coordinación de entrega elaborada/(Total de proyectos viabilizados - no priorizados)*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7"/>
    <x v="21"/>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
    <s v="Víctimas que superaron la situación de vulnerabilidad "/>
    <s v="Suma de las víctimas de desplazamiento forzado que han superado la situación de vulnerabilidad en el cumplimiento de los derechos definido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Realizar el informe de gestión de la implementación de la ruta de definición de la situación militar"/>
    <s v="Implementación de la ruta de definición de la situación militar"/>
    <s v="Número de informes de Gestión de la implementación de la ruta de definición de situación militar."/>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Desarollar una estrategia de  articulación y pedagogía con las universidades públicas para implementar programas de admisión especial a víctimas. "/>
    <s v="Gestión de la estrategia de articulación y pedagogía para implementar programas de admisión especial a víctimas."/>
    <s v="Sumatoria del número de informes de gestión de la estrategia de articulación y pedagogía para implementar programas de admisión especial a víctimas."/>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7"/>
    <x v="23"/>
    <s v="Coordinar y fortalecer las entidades del Sistema Nacional de Atención y Reparación Integral a Víctimas. (entidades certificadas)"/>
    <s v="Entidades certificadas en la contribución al GED de la población víctima "/>
    <s v="Sumatoria de Entidades del Sistema Nacional de Atención y Reparación Integral a Víctimas certificadas en su contribución al GED"/>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la estrategia de corresponsabilidad de la política pública de víctimas que incluye los procesos para garantizar la coordinación de las acciones y recursos de las entidades públicas nacionales y territoriales, a través de la aplicación de los principios de concurrencia y subsidiaridad."/>
    <s v="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
    <s v="Sumatoria del porcentaje de avance en el ajuste de la estrategia de corresponsabilidad de acuerdo con las redefiniciones de los indicadores de seguimiento de la estrategia, la unificación de las herramientas y el análisis de competencias y arquitectura institucional de la política de víctimas_x000a__x000a_Hito 1. Definición de una nueva estrategia de acuerdo con las definiciones conceptuales realizadas en el marco del PAS=10%._x000a_Hito 2. Definición de los indicadores de seguimiento de la estrategia=15%._x000a_Hito 3. Unificación de las herramientas de seguimiento=25%._x000a_Hito 4. Análisis de la arquitectura institucional y de competencias nacionales y territoriales=10%._x000a_Hito 5. Expedición del acto administrativo=10%._x000a_Hilo 6: Socialización del nuevo modelo de estrategia de corresponsabilidad=15%._x000a_Hito 7. Implementación del nuevo modelo de estrategia de corresponsabilidad =15%."/>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Brindar servicios de asistencia técnica diferenciada en los procesos de planeación, ejecución y seguimiento de la implementación territorial de la política de víctimas, que incorpora los aspectos técnicos, financieros y administrativos reconociendo el enfoque diferencial."/>
    <s v="Número de entidades territoriales asistidas técnicamente en los procesos de planeación, presupuestación y seguimiento de la política, que incorpora los aspectos técnicos, financieros y administrativos. Teniendo en cuenta los enfoques diferenciales y de género, así como soluciones duraderas "/>
    <s v="Número de entidades territoriales asistidas técnicamente en los procesos de planeación, ejecución y seguimiento de la política, que incorpora los aspectos técnicos, financieros y administrativos. Teniendo en cuenta los enfoques diferenciales y de género así como soluciones durader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Unificar en la Unidad para las Víctimas las herramientas de planeación y seguimiento territorial de la política de víctimas en un solo instrumento para la simplificación del reporte de información por parte de las entidades territoriales."/>
    <s v="Porcentaje de avance en la unificación de las herramientas de planeación y seguimiento territorial de la política de víctimas. "/>
    <s v="Sumatoria del porcentaje de avance en la unificación de las herramientas de planeación y seguimiento territorial de la política de víctimas_x000a__x000a_Hito 1. Revisión de la operabilidad y viabilidad normativa para la unificación de las herramientas de planeación y seguimiento territorial de la PV=25%._x000a_Hito 2. Formulación de propuestas normativas y ajuste tecnológico para la unificación de herramientas de planeación y seguimiento territorial de la PV en un reporte simplificado para su aprobación=25%._x000a_Hito 3. Aprobación y socialización del reporte simplificado para la planeación y seguimiento territorial de la PVs=25%._x000a_Hito 4. Implementación del reporte simplificado de planeación y seguimiento territorial de la PV por parte de las entidades territoriale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Diseñar y socializar lineamientos para el funcionamiento de los comités territoriales de justicia transicional y demás instancias de coordinación territorial de la política de víctimas que haga más eficiente la participación de las autoridades locales en dichas instancias reconociendo el enfoque diferencial."/>
    <s v="Porcentaje de avance en el diseño y socialización de lineamientos para el funcionamiento de los comités territoriales de justicia transicional y demás instancias de coordinación territorial de la política de víctimas. "/>
    <s v="Sumatoria del porcentaje de avance en el diseño y socialización de lineamientos para el funcionamiento de los comités territoriales de justicia transicional y demás instancias de coordinación territorial de la política de víctimas_x000a__x000a_Hito 1. Versión preliminar de lineamientos para el funcionamiento de los comités territoriales de justicia transicional y demás instancias territoriales de coordinación para la implementación de la política de víctimas=25%._x000a_Hito 2. Versión final de lineamientos para los comités territoriales de justicia transicional y demás instancias territoriales de coordinación en la implementación de la política de víctimas=25%._x000a_Hito 3. Lineamientos para el funcionamiento de los comités territoriales de justicia transicional y demás instancias territoriales de coordinación en la implementación de la política de víctimas formalizados o expedidos=25%._x000a_Hito 4. Lineamientos para el funcionamiento de los comités territoriales de justicia transicional y demás instancias territoriales de coordinación en la implementación de la política de víctimas socializados=25%._x000a_"/>
  </r>
  <r>
    <s v="Promover una respuesta institucional articulada para que las víctimas accedan a una oferta social amplia, adecuada, descentralizada, simultánea y sin barreras de acceso con carácter preventivo y transformador."/>
    <s v="El territorio es el eje para la planeación y respuesta integral de la institucionalidad. "/>
    <x v="7"/>
    <x v="24"/>
    <s v="Ajustar el Indicador de Capacidad Territorial que permita identificar los municipios que requieren fortalecimiento y asistencia técnica en los procesos de planeación, presupuestación y seguimiento de la política pública de víctimas."/>
    <s v="Porcentaje de avance en el ajuste en la metodología de medición del indicador de capacidad territorial. "/>
    <s v="Sumatoria del porcentaje de avance en el ajuste en la metodología del medición del indicador de capacidad territorial_x000a__x000a_Hito 1. Versión preliminar de lineamientos para la medición del indicador de capacidad territorial=20%._x000a_Hito 2. Versión final de lineamientos para la medición del indicador de capacidad territorial=20%._x000a_Hito 3. Socialización de lineamientos para la medición del indicador de capacidad territorial=20%._x000a_Hito 4.  Lineamientos para la medición del indicador de capacidad territorial formalizados y expedidos=20%._x000a_Hito 5. Medición del indicador de capacidad territorial=2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Caracterizar la oferta territorial de la política pública de víctimas que defina las rutas de acceso y alcance de los bienes y servicios asociados a cada derecho."/>
    <s v="Porcentaje de avance de la caracterización de la oferta territorial de la política pública de víctimas definiendo las rutas de acceso y alcance de los bienes y servicios asociados a cada derecho. "/>
    <s v="Sumatoria del porcentaje de avance de la caracterización de la oferta territorial  de la política pública de víctimas definiendo las rutas de acceso y alcance de los bienes y servicios asociados a cada derecho_x000a__x000a_Hito 1. Ajuste de la herramienta de caracterización de la oferta territorial de la política pública de víctimas por derecho en la implementación de la política de víctimas=25%._x000a_Hito 2. Socialización y asistencia técnica a entidades territoriales para la caracterización de la oferta territorial  pública de víctimas=25%._x000a_Hito 3. Desarrollo de la caracterización de la oferta territorial de la política pública de víctimas=25%._x000a_Hito 4. Balance de la caracterización de la oferta territorial por derecho en la implementación de la política de víctimas=25%._x000a_"/>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Implementar la certificación anual de la contribución de las entidades territoriales al goce efectivo de derechos de la población víctima."/>
    <s v="Número de Entidades territoriales certificadas en su contribución al goce efectivo de derechos de la población víctima. "/>
    <s v="Número de Entidades territoriales certificadas en su contribución al goce efectivo de derechos de la población víctima."/>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 las sesiones de los Comités Territoriales de Justicia Transicional municipales y departamentales de acuerdo con la programación realizada por las EETT."/>
    <s v="Número de informes de articulación, gestión y seguimiento en el marco de los CTJT departamentales y municipales."/>
    <s v="Sumatoria de informes de articulación, gestión y seguimiento en el marco de los CTJT departamentales y municipale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Brindar asistencia técnica diferenciada a las entidades territoriales que conforman la DT."/>
    <s v="Número de jornadas de asistencia técnica diferenciada"/>
    <s v="Número de jornadas de asistencia técnica diferenciada en los procesos de planeación, ejecución y seguimiento de la implementación territorial de la política de víctimas."/>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7"/>
    <x v="24"/>
    <s v="Realizar el seguimiento al estado de los Centros Regionales frente a su infraestructura y la presencia de entidades del SNARIV en el marco de la atención y orientación de la población víctima."/>
    <s v="Número diagnósticos de necesidades para cada CRAV realizados."/>
    <s v="Sumatoria de diagnósticos de necesidade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Planes Integrales de Reparación Colectiva concertados y listos para su implementación."/>
    <x v="7"/>
    <x v="24"/>
    <s v="Garantizar acceso a hogares desplazados a la atención humanitaria inmediata por entidades territoriales."/>
    <s v="Porcentaje de hogares desplazados que acceden a atención humanitaria inmediata por entidades territoriales. "/>
    <s v="(Sumatoria de hogares que recibieron atención humanitaria inmediata durante el último año en los componentes a que tienen derecho por entidades territoriales / Sumatoria de hogares relacionados en declaraciones por el hecho de desplazamiento forzado, presentadas ante el ministerio público durante el último año, cuyo evento ocurrió dentro de los 3 meses previos a dicha declaración)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Implementar y ejecutar la estrategia de formación y comunicación masiva diseñada para las víctimas organizadas y no organizadas interesadas en la política pública de víctimas, asegurando la cobertura y el acceso oportuno a la información y formación relevante."/>
    <s v="_x000a_Implementación de la estrategia de formación y comunicación masiva"/>
    <s v="(Número de víctimas organizadas y no organizadas  participantes en la estrategia de formación y comunicación masiva/ Total de víctimas organizadas y no organizadas a alcanzar (2000))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Ejecutar la totalidad de las 106 acciones y eventos de participación planificados para el fortalecimiento y la mejora de la capacidad de incidencia de las mesas de participación de víctimas."/>
    <s v="Acciones y/o eventos de participación"/>
    <s v="(Número de acciones/eventos realizados / Número total de acciones/eventos planificados (106))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5"/>
    <s v="Seguimiento del Sistema de Participación de Víctimas, que garantice el reporte sistemático de la batería de indicadores por parte de todas las mesas de participación efectiva de víctimas"/>
    <s v="Mesas de Participación Efectiva de Víctimas con el reporte de la batería de indicadores"/>
    <s v="(Número de mesas de participación efectiva de víctimas con reporte de la batería de indicadores / Total de municipios y departamentos con mesas elegidas e instaladas conforme a metodología de aplicación establecida) x 100%"/>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7"/>
    <x v="26"/>
    <s v="Garantizar la ejecución de las asistencias técnicas a la totalidad de las Mesas de Participación Efectiva de Víctimas (distritales y departamentales) asegurando el cumplimiento del 100% de las actividades planificadas a través de la articulación de esfuerzos entre las direcciones territoriales y el nivel central para optimizar la eficiencia en la ejecución de las mismas"/>
    <s v="Asistencias Técnicas Proveídas a Mesas de Participación Efectiva de Víctimas (Distrital y Departamental)"/>
    <s v="(Número asistencias técnicas realizadas / Número total de asistencias planificadas (AT realizadas= Σ AT Distrital + Σ AT Departamental))  x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tornadas y/o reubicadas con integralidad, voluntariedad, seguridad y dignidad.  "/>
    <x v="6"/>
    <x v="17"/>
    <s v="2.37 Entregar esquemas especiales de acompañamiento familiar a hogares de mujeres cuidadoras/jefas de hogar víctimas de desplazamiento forzado incluidas en el RUV."/>
    <s v="Porcentaje de hogares con mujeres cuidadoras/jefas de hogar víctimas de desplazamiento forzado con esquemas especiales de acompañamiento familiar recibido en el área urbana"/>
    <s v="Hogares con mujeres cuidadoras/jefas de hogar víctimas de desplazamiento forzado con esquemas especiales de acompañamiento familiar recibido en el área urbana / número de hogares con esquemas especiales de acompañamiento familiar asignados para entrega en la vigenc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6"/>
    <x v="16"/>
    <s v="2.41 Garantizar el acceso a estrategias de Atención Psicosocial en el marco de la implementación de la Medida de Rehabilitación Psicosocial Individual para mujeres víctimas cuidadoras/jefas de hogar."/>
    <s v="Número de mujeres víctimas cuidadoras/jefas de hogar con rehabilitación psicosocial"/>
    <s v="Sumatoria del número de mujeres víctimas cuidadoras/jefas de hogar con rehabilitación psicosocial"/>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Formular orientaciones dirigidas a las entidades nacionales y territoriales pertenecientes al SNARIV para que puedan priorizar su oferta hacia mujeres víctimas cuidadoras/jefas de hogar, a partir del análisis de los resultados semestrales de Situación de Superación de Vulnerabilidad - SSV -."/>
    <s v="Número de entidades nacionales y territoriales pertenecientes al SNARIV que reciben orientación en la priorización de su oferta hacia mujeres víctimas cuidadoras/jefas de hogar"/>
    <s v="Sumatoria del número de entidades nacionales y territoriales pertenecientes al SNARIV que reciben orientación en la priorización de su oferta hacia mujeres víctimas cuidadoras/jefas de hogar"/>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7"/>
    <x v="21"/>
    <s v="  Diseñar e implementar el Subcomité Técnico de Estrategias Integrales de Intervención Territorial como instancia de articulación, coordinación y seguimiento para la implementación territorial de Soluciones Duraderas. "/>
    <s v="Porcentaje de avance en el diseño e implementación del Subcomité Técnico de Estrategias Integrales de Intervención Territorial"/>
    <s v="Sumatoría del porcentaje de avance en el diseño e implementación del Subcomité Técnico de Estrategias Integrales de Intervención Territorial:_x000a_Hito 1: Propuesta conformación del Subcomité Técnico y presentación ante Comité Ejecutivo del SNARIV = 25%  _x000a_Hito 2: Acta de creación del Subcomité Técnico = 25% _x000a_Hito 3: Realizar al menos cuatro sesiones operativas del Subcomité Técnico en cada vigencia (medición: Acta aprobada por sesión) = 50% "/>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7"/>
    <s v="Actualizar información para el registro, atención, asistencia y reparación integral a víctimas"/>
    <s v="Víctimas con información actualizada"/>
    <s v="Sumatoria de víctimas con información actualizad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 población víctima para su posterior atención, asistencia y reparación integral, incluidas las variables con enfoque diferencial y de género"/>
    <s v="Víctimas caracterizadas"/>
    <s v="Sumatoria de víctimas caracterizadas"/>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Realizar la caracterización de las comunidades o grupos étnicos víctimas para su posterior atención, asistencia y reparación integral"/>
    <s v="Comunidades víctimas de grupos étnicos caracterizadas"/>
    <s v="Sumatoria de comunidades víctimas de grupos étnicos caracterizad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Víctimas incluidas en el Registro Único de Víctimas"/>
    <s v="Sumatoria de víctimas incluidas en el Registro Único de Víctimas"/>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9"/>
    <s v="Identificar el numero de victimas incluidas en el RUV teniendo en cuenta la decisión de la actuación administrativa."/>
    <s v="Declaraciones valoradas en el sistema"/>
    <s v="Sumatoria de declaraciones valoradas en el sistem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Armonizar los sistemas de información con el objetivo de capturar información a nivel comunitario de población étnica y fortalecer la caracterización de la población, comunidades y pueblos étnicos. "/>
    <s v="Porcentaje de avance en la armonización de los sistemas de información."/>
    <s v="Porcentaje de avance en la armonización del sistema de información en su etapa de desarrollo, ajustes y parametrización de la estructura de datos."/>
  </r>
  <r>
    <s v="Promover una respuesta institucional articulada para que las víctimas accedan a una oferta social amplia, adecuada, descentralizada, simultánea y sin barreras de acceso con carácter preventivo y transformador."/>
    <s v="Víctimas que participan activamente en la política pública, potenciando su capacidad de agencia, propiciando su transformación como sujetos políticos. "/>
    <x v="8"/>
    <x v="28"/>
    <s v="Identificar el número de víctimas de desplazamiento forzado que han superado la situación de vulnerabilidad con el cumplimiento de los derechos a la identificación, salud, atención psicosocial, educación, alimentación, vivienda, reunificación familiar y generación de ingresos a través de las fuentes que componen el Modelo Integrado. "/>
    <s v="Número de víctimas a quienes se les realiza la medición de superación de situación de vulnerabilidad a partir de la información de Modelo Integrado."/>
    <s v="Sumatoria del Número de víctimas a quienes se les realiza la medición de superación de situación de vulnerabilidad a partir de la información de Modelo Integrado."/>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8"/>
    <x v="27"/>
    <s v="Brindar asistencia técnica a las entidades del Ministerio Público en los trámites relacionados con la toma de la declaración para mejorar el procedimiento de captura de la información de la población víctima teniendo en cuenta los enfoques diferenciales y de género."/>
    <s v="Número de entidades del Ministerio Público con asistencia técnica en los trámites relacionados con la toma de la declaración."/>
    <s v="Sumatoria de entidades del Ministerio Público con asistencia técnica en los trámites relacionados con la toma de la declaración."/>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7"/>
    <s v="Elaborar el reporte mensual del Registro Único de Víctimas incorporando la categoría mujer cuidadora"/>
    <s v="Número de reportes del Registro Único de Víctimas que incorporan la categoría mujer cuidadora"/>
    <s v="Sumatoria del número de reportes del Registro Único de Víctimas que incorporan la categoría mujer cuidador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Fortalecer las soluciones tecnológicas para apoyar la toma de decisiones y el análisis de la política pública"/>
    <s v="Soluciones tecnológicas desarrolladas y/o mantenidas para apoyar la toma de decisiones y el análisis de la política pública"/>
    <s v="Sumatoria de soluciones tecnológicas desarrolladas y/o mantenidas para apoyar la toma de decisiones y el análisis de la política pública."/>
  </r>
  <r>
    <s v="Fortalecer, modernizar, adecuar y realizar las reformas institucionales necesarias que contribuyan a garantizar la implementación de la política de víctimas del país integralmente, con enfoque de derechos, territorial y diferencial. "/>
    <s v="_x000a_Se fortaleció y actualizó el sistema de información y está articulado con las entidades que atienden a las víctimas del nivel nacional y territorial"/>
    <x v="8"/>
    <x v="28"/>
    <s v="Implementar el portafolio de proyectos y operaciones del Plan Estratégico de Tecnologías de la Información (PETI) para la vigencia 2025 (Nivel de capacidades de TI) "/>
    <s v="Avance en el fortalecimiento del Registro Único de Victimas para apoyar la toma de decisiones y el análisis de la política pública"/>
    <s v="Porcentaje de avance en el fortalecimiento del Registro Único de Victimas para apoyar la toma de decisiones y el análisis de la política pública"/>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8"/>
    <x v="28"/>
    <s v="Realizar las mediciones que permitan focalizar y priorizar la oferta para la Atención y Reparación a las víctimas"/>
    <s v="Mediciones realizadas que permitan focalizar y priorizar la Atención y Reparación a las víctimas"/>
    <s v="Sumatoria de mediciones realizadas que permitan focalizar y priorizar la Atención y Repar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0"/>
    <s v="Implementar acciones de identificación de Sujetos de Especial Protección Constitucional en el marco de las medidas de asistencia humanitaria."/>
    <s v="Porcentaje de hogares y/o personas con Sujetos de Especial Protección Constitucional que recibieron ayuda o atención humanitaria en las etapas de inmediatez, emergencia y transición."/>
    <s v="(Número de hogares/personas con sujetos de especial protección constitucional que reciben Ayuda o Atención Humanitaria en las fases de inmediatez, emergencia y/o transición / número de hogares/personas con Sujetos de Especial Protección Constitucional que cumplen criterios para recibir ayuda o atención humanitaria en las fases de inmediatez, emergencia y/o transición)*100"/>
  </r>
  <r>
    <s v="Fortalecer, modernizar, adecuar y realizar las reformas institucionales necesarias que contribuyan a garantizar la implementación de la política de víctimas del país integralmente, con enfoque de derechos, territorial y diferencial. "/>
    <s v="La institucionalidad se ha fortalecido, modernizado y adecuado para responder a las necesidades y particularidades de las víctimas, en el marco de soluciones duraderas. "/>
    <x v="9"/>
    <x v="30"/>
    <s v="Fortalecer las acciones institucionales mediante la implementación, seguimiento y control de actividades necesarias para dar cumplimiento a la Ley 2421 de 2024 en la misionalidad de la DGSH."/>
    <s v="Porcentaje de avance en la implementación del Plan de trabajo para dar cumplimiento a la Ley 2421 de 2024 en la misionalidad de la DGSH."/>
    <s v="(Número de actividades implementadas del Plan de trabajo / Número total de actividades formuladas en el Plan de trabajo.) * 100"/>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Tramitar solicitudes a través de los diferentes modalidades de orientación y comunicación con los que cuenta la Unidad."/>
    <s v="Solicitudes Tramitadas."/>
    <s v="Sumatoria de solicitudes tramitadas a través de los diferentes canales de orientación y comunicación con los que cuenta la Unidad"/>
  </r>
  <r>
    <s v="Promover una respuesta institucional articulada para que las víctimas accedan a una oferta social amplia, adecuada, descentralizada, simultánea y sin barreras de acceso con carácter preventivo y transformador."/>
    <s v="Las víctimas acceden efectivamente a una oferta social integral y adecuada del Estado en el nivel territorial y nacional."/>
    <x v="9"/>
    <x v="31"/>
    <s v="Realizar jornadas de atención móviles de orientación y comunicación a las víctimas con enfoque diferencial y de interseccionalidad."/>
    <s v="Jornadas de Atención de Servicio móviles de orientación y comunicación a las víctimas."/>
    <s v="Sumatoria de jornadas de atención móvil de orientación y comunicación a las víctimas"/>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pertenecientes a comunidades étnicas de acuerdo con la identificación de carencias en subsistencia mínima."/>
    <s v="Porcentaje de hogares desplazados pertenecientes a comunidades étnicas con carencias en subsistencia mínima, que recibieron atención humanitaria en el último año."/>
    <s v="(Hogares Víctimas de desplazamiento forzado pertenecientes a comunidades étnicas que recibieron Atención Humanitaria en el último año/ Hogares Víctimas de desplazamiento forzado pertenecientes a comunidades étnicas viables para entrega de Atención Humanitaria en el último año)*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Entregar la ayuda humanitaria a las víctimas de hechos diferentes al desplazamiento forzado."/>
    <s v="Porcentaje de personas víctimas de hechos diferentes al desplazamiento forzado que recibieron ayuda humanitaria."/>
    <s v="(Número de víctimas incluidas en el RUV por hechos diferentes al desplazamiento forzado, que recibieron ayuda humanitaria durante el último año / Total de víctimas incluidas en el RUV por hechos diferentes al desplazamiento forzado, que cumplen criterios para entrega de Ayuda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s v="Hogares víctimas con atención humanitaria."/>
    <s v="Hogares Víctimas de desplazamiento forzado con giro de Atención Humanitaria colocado / Hogares Víctimas de desplazamiento forzado que solicitan atención humanitaria y cumplen criterios para la entreg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hogares víctimas de desplazamiento forzado con carencias en subsistencia mínima, que no cumplen criterios de primer año "/>
    <s v="Porcentaje de hogares víctimas de desplazamiento forzado incluidos en el RUV identificados con carencias en subsistencia mínima, que reciben atención humanitaria."/>
    <s v="(Hogares Víctimas de desplazamiento forzado con carencias en subsistencia mínima con giro de Atención Humanitaria/ Hogares Víctimas de desplazamiento forzado identificados con carencias en subsistencia mínima  para entrega de Atención Humanitaria)*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2"/>
    <s v="Otorgar atención humanitaria a los hogares víctimas de desplazamiento forzado que cumplen criterios de primer año "/>
    <s v="Porcentaje de hogares víctimas de desplazamiento forzado que cumplen criterios de primer año, que reciben atención humanitaria."/>
    <s v="(Hogares Víctimas de desplazamiento forzado que cumplen criterios de primer año con giro de Atención Humanitaria/ Hogares Víctimas de desplazamiento forzado que cumplen criterios de primer año incluidos en el RUV)*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Gestionar información relacionada con las obligaciones y oferta institucional frente a los casos recibidos a partir de la participación en los espacios interinstitucionales de coordinación para la prevención y protección a los cuales asiste la Unidad para las Víctimas con voz y voto."/>
    <s v="Porcentaje de Casos gestionados de evaluaicón del riegso y oferta institucional en los espacios interinstitucionales de coordinación para la prevención y protección."/>
    <s v="(Número de casos gestionados en los espacios interinstitucionales de coordinación para la prevención y protección/ Número de casos recibidos y en los cuales la unidad tiene obligación en los espacios interinstitucionales de coordinación para la prevención y protección)*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materiales de construcción y/o dotación de mobiliario con riesgo de victimización identificados mediante estudio técnico de priorización establecido para Proyectos de infraestructura social y comunitaria y adecuación de espacios sociales en Prevención urgente."/>
    <s v="Número de proyectos de infraestructura social y comunitaria y adecuación de espacios sociales en prevención urgente apoyados con materiales y/ o dotación con riesgo de victimización identificados mediante concepto técnico."/>
    <s v="Sumatoria de proyectos de infraestructura social y comunitaria y adecuación de espacios sociales en prevención urgente apoyados con materiales y/ o dotación con riesgo de victimización identificados mediante concepto técnico."/>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Acciones de prevención y protección con enfoque diferencial implementadas para mitigar nuevos hechos victimizantes en el marco del conflicto armado. "/>
    <x v="9"/>
    <x v="33"/>
    <s v="Brindar apoyo en concurrencia a través de la entrega de insumos, semillas y/o herramientas en municipios con riesgo de victimización, identificados mediante estudio técnico de focalización para proyectos agropecuarios establecidos para la prevención urgente."/>
    <s v="Número de proyectos agropecuarios para la prevención urgente apoyados con insumos, semillas y/o herramientas con riesgo de victimización identificados mediante estudio técnico de focalización."/>
    <s v="Sumatoria de proyectos agropecuarios apoyados con la entrega de insumos, semillas y/o herramientas en con riesgo de victimización "/>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n fase de formulación para la actualización de planes de contingencia en entidades territoriales priorizadas."/>
    <s v="(Número de entidades territoriales y departamentales priorizadas que reciben asistencia técnica para la actualización de planes de contingencia en la fase de formulación/ Número de de entidades territoriales y departamentales que son priorizadas para recibir asistencia técnica para la actualización de planes de contingencia)* 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desplazados que acceden a Atención Humanitaria Inmediata de manera subsidiaria por la Unidad."/>
    <s v="(Número de hogares que recibieron Atención Humanitaria Inmediata durante el último año en los componentes a que tienen derecho de manera subsidiaria por la Unidad / Número de hogares relacionadas en declaraciones por el hecho de desplazamiento forzado presentadas ante el ministerio público durante el último año, cuyo evento ocurrió dentro de los 3 meses previos a dicha declaración) * 100_x0009__x0009__x0009__x0009__x0009__x0009__x0009__x0009__x0009__x0009__x0009__x0009_"/>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centaje de hogares afectados por desplazamiento forzado y hechos diferentes que acceden a la ayuda y atención Humanitaria Inmediata por el mecanismo de dinero de manera subsidiaria por la Unidad a las entidades territoriales."/>
    <s v="(Número de hogares que recibieron ayuda y atención Humanitaria Inmediata durante por el mecanismo de dinero de manera subsidiaria por la Unidad las entidades territoriales/Número de hogares que cumplen con los criterios de ayuda y atención Humanitaria Inmediata por el mecanismo de dinero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hogares afectados por desplazamiento forzado y hechos diferentes que acceden a la ayuda y atención Humanitaria Inmediata por los mecanismos de especie de manera subsidiaria por la Unidad a las entidades territoriales."/>
    <s v="(Número de hogares que recibieron ayuda y atención Humanitaria Inmediata durante por el mecanismo de especie de manera subsidiaria por la Unidad las entidades territoriales/Número de hogares que cumplen con los criterios de ayuda y atención Humanitaria Inmediata por el mecanismo de especie por parte de la entidades territoriales)*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Realizar la entrega de atención humanitaria inmediata en apoyo subsidiario a las entidades territoriales por el mecanismo de especie para la atención de comunidades étnicas."/>
    <s v="Porcentaje de hogares étnicos que reciben Atención y Ayuda Humanitaria Inmediata en especie en apoyo subsidiario a las entidades territoriales."/>
    <s v="(Número de hogares étnicos que reciben Ayuda y Atención Humanitaria Inmediata en apoyo subsidiario a las entidades territoriales por el mecanismo de especie / Número de hogares étnicos que cumplen criterios para recibir Ayuda y Atención Humanitaria Inmediata en apoyo subsidiario a las entidades territoriales por el mecanismo de especie)*100%"/>
  </r>
  <r>
    <s v="Adelantar acciones integrales de prevención, atención, asistencia humanitaria, retornos, reubicaciones sostenibles y reparación transformadora de las víctimas individuales y colectivas, con enfoque territorial, diferencial y de centralidad en las víctimas, disminuyendo los rezagos históricos, promoviendo su fortalecimiento comunitario, estabilidad socioeconómica y autonomía, para lograr el acceso efectivo y pleno de sus derechos y la reconstrucción de sus proyectos de vida. "/>
    <s v="Víctimas individuales y colectivas reciben asistencia y atención humanitaria integral con enfoque diferencial para la superación de su situación de vulnerabilidad"/>
    <x v="9"/>
    <x v="33"/>
    <s v="Coordinar acciones de alistamiento y atención de emergencias humanitarias para la garantía al mínimo vital en la etapa de inmediatez"/>
    <s v="Porcentaje de avance en acciones de asistencia técnica especializada para masivos para la actualización de planes de contingencia en entidades territoriales priorizadas."/>
    <s v="(Número de entidades territoriales y departamentales que reciben asistencia técnica especializada para masivos para la actualización de planes de contingencia/ Número de de entidades territoriales y departamentales que son priorizadas para recibir asistencia técnica especializada para masivo para la actualización de planes de contingencia)* 100"/>
  </r>
  <r>
    <s v="Promover una respuesta institucional articulada para que las víctimas accedan a una oferta social amplia, adecuada, descentralizada, simultánea y sin barreras de acceso con carácter preventivo y transformador."/>
    <s v="Comunidades, sectores e instituciones articulan esfuerzos para la atención integral y efectiva de las víctimas. "/>
    <x v="8"/>
    <x v="28"/>
    <s v="ASISTIR TÉCNICAMENTE A LAS ENTIDADES TERRITORIALES DESDE LAS DIRECCIONES TERRITORIALES PARA LA IMPLEMENTACIÓN DE LA ESTRATEGIA DE CARACTERIZACIÓN"/>
    <s v="ASISTENCIAS TÉCNICAS PARA LA IMPLEMENTACIÓN DE LA ESTRATEGIA DE CARACTERIZACIÓN POR PARTE DE LAS ENTIDADES TERRITORIALES"/>
    <s v="NÚMERO DE ASISTENCIAS TÉCNICAS PARA LA IMPLEMENTACIÓN DE LA ESTRATEGIA DE CARACTERIZACIÓN POR PARTE DE LAS ENTIDADES TERRITORIALE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D3DA006-06DC-4D6A-8F58-002001128B1C}" name="TablaDinámica1" cacheId="4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40" firstHeaderRow="1" firstDataRow="1" firstDataCol="1"/>
  <pivotFields count="4">
    <pivotField showAll="0"/>
    <pivotField showAll="0"/>
    <pivotField showAll="0"/>
    <pivotField axis="axisRow" showAll="0">
      <items count="37">
        <item x="16"/>
        <item x="13"/>
        <item x="27"/>
        <item x="23"/>
        <item x="33"/>
        <item x="15"/>
        <item x="21"/>
        <item x="11"/>
        <item x="9"/>
        <item x="17"/>
        <item x="10"/>
        <item x="4"/>
        <item x="2"/>
        <item x="29"/>
        <item x="1"/>
        <item x="3"/>
        <item x="18"/>
        <item x="19"/>
        <item x="24"/>
        <item x="8"/>
        <item x="22"/>
        <item x="7"/>
        <item x="6"/>
        <item x="5"/>
        <item x="31"/>
        <item x="30"/>
        <item x="25"/>
        <item x="26"/>
        <item x="20"/>
        <item x="14"/>
        <item x="35"/>
        <item x="28"/>
        <item x="32"/>
        <item x="34"/>
        <item x="12"/>
        <item x="0"/>
        <item t="default"/>
      </items>
    </pivotField>
  </pivotFields>
  <rowFields count="1">
    <field x="3"/>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BCD74F-E5EE-4E97-99F8-AEAFCAD5C2F8}" name="TablaDinámica1" cacheId="4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C21" firstHeaderRow="1" firstDataRow="1" firstDataCol="2"/>
  <pivotFields count="16">
    <pivotField axis="axisRow" compact="0" outline="0" showAll="0" defaultSubtotal="0">
      <items count="10">
        <item m="1" x="7"/>
        <item x="4"/>
        <item x="2"/>
        <item x="1"/>
        <item m="1" x="9"/>
        <item x="3"/>
        <item m="1" x="6"/>
        <item m="1" x="8"/>
        <item x="0"/>
        <item x="5"/>
      </items>
    </pivotField>
    <pivotField axis="axisRow" compact="0" outline="0" showAll="0" defaultSubtotal="0">
      <items count="25">
        <item x="7"/>
        <item m="1" x="19"/>
        <item x="4"/>
        <item x="15"/>
        <item m="1" x="24"/>
        <item m="1" x="18"/>
        <item m="1" x="16"/>
        <item x="1"/>
        <item x="3"/>
        <item m="1" x="21"/>
        <item x="5"/>
        <item m="1" x="22"/>
        <item m="1" x="17"/>
        <item x="10"/>
        <item x="6"/>
        <item x="14"/>
        <item m="1" x="23"/>
        <item m="1" x="20"/>
        <item x="9"/>
        <item x="12"/>
        <item x="0"/>
        <item x="2"/>
        <item x="8"/>
        <item x="13"/>
        <item x="11"/>
      </items>
    </pivotField>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0"/>
    <field x="1"/>
  </rowFields>
  <rowItems count="18">
    <i>
      <x v="1"/>
      <x/>
    </i>
    <i r="1">
      <x v="13"/>
    </i>
    <i r="1">
      <x v="14"/>
    </i>
    <i r="1">
      <x v="15"/>
    </i>
    <i r="1">
      <x v="19"/>
    </i>
    <i r="1">
      <x v="22"/>
    </i>
    <i>
      <x v="2"/>
      <x v="8"/>
    </i>
    <i r="1">
      <x v="10"/>
    </i>
    <i>
      <x v="3"/>
      <x v="7"/>
    </i>
    <i r="1">
      <x v="21"/>
    </i>
    <i>
      <x v="5"/>
      <x v="2"/>
    </i>
    <i r="1">
      <x v="3"/>
    </i>
    <i r="1">
      <x v="10"/>
    </i>
    <i r="1">
      <x v="18"/>
    </i>
    <i r="1">
      <x v="23"/>
    </i>
    <i>
      <x v="8"/>
      <x v="20"/>
    </i>
    <i>
      <x v="9"/>
      <x v="24"/>
    </i>
    <i t="grand">
      <x/>
    </i>
  </rowItems>
  <colItems count="1">
    <i/>
  </colItems>
  <dataFields count="1">
    <dataField name="Cuenta de INDICADOR" fld="5" subtotal="count" baseField="0" baseItem="0"/>
  </dataFields>
  <formats count="41">
    <format dxfId="45">
      <pivotArea dataOnly="0" labelOnly="1" outline="0" fieldPosition="0">
        <references count="2">
          <reference field="0" count="1" selected="0">
            <x v="1"/>
          </reference>
          <reference field="1" count="6">
            <x v="0"/>
            <x v="10"/>
            <x v="13"/>
            <x v="14"/>
            <x v="15"/>
            <x v="19"/>
          </reference>
        </references>
      </pivotArea>
    </format>
    <format dxfId="44">
      <pivotArea dataOnly="0" labelOnly="1" outline="0" fieldPosition="0">
        <references count="2">
          <reference field="0" count="1" selected="0">
            <x v="2"/>
          </reference>
          <reference field="1" count="2">
            <x v="8"/>
            <x v="10"/>
          </reference>
        </references>
      </pivotArea>
    </format>
    <format dxfId="43">
      <pivotArea dataOnly="0" labelOnly="1" outline="0" fieldPosition="0">
        <references count="2">
          <reference field="0" count="1" selected="0">
            <x v="3"/>
          </reference>
          <reference field="1" count="4">
            <x v="7"/>
            <x v="8"/>
            <x v="10"/>
            <x v="21"/>
          </reference>
        </references>
      </pivotArea>
    </format>
    <format dxfId="42">
      <pivotArea dataOnly="0" labelOnly="1" outline="0" fieldPosition="0">
        <references count="2">
          <reference field="0" count="1" selected="0">
            <x v="5"/>
          </reference>
          <reference field="1" count="5">
            <x v="2"/>
            <x v="3"/>
            <x v="7"/>
            <x v="10"/>
            <x v="18"/>
          </reference>
        </references>
      </pivotArea>
    </format>
    <format dxfId="41">
      <pivotArea dataOnly="0" labelOnly="1" outline="0" fieldPosition="0">
        <references count="2">
          <reference field="0" count="1" selected="0">
            <x v="8"/>
          </reference>
          <reference field="1" count="1">
            <x v="20"/>
          </reference>
        </references>
      </pivotArea>
    </format>
    <format dxfId="40">
      <pivotArea dataOnly="0" labelOnly="1" outline="0" fieldPosition="0">
        <references count="2">
          <reference field="0" count="1" selected="0">
            <x v="1"/>
          </reference>
          <reference field="1" count="6">
            <x v="0"/>
            <x v="10"/>
            <x v="13"/>
            <x v="14"/>
            <x v="15"/>
            <x v="19"/>
          </reference>
        </references>
      </pivotArea>
    </format>
    <format dxfId="39">
      <pivotArea field="0" type="button" dataOnly="0" labelOnly="1" outline="0" axis="axisRow" fieldPosition="0"/>
    </format>
    <format dxfId="38">
      <pivotArea dataOnly="0" labelOnly="1" outline="0" fieldPosition="0">
        <references count="1">
          <reference field="0" count="0"/>
        </references>
      </pivotArea>
    </format>
    <format dxfId="37">
      <pivotArea dataOnly="0" labelOnly="1" grandRow="1" outline="0" fieldPosition="0"/>
    </format>
    <format dxfId="36">
      <pivotArea dataOnly="0" labelOnly="1" outline="0" fieldPosition="0">
        <references count="2">
          <reference field="0" count="1" selected="0">
            <x v="3"/>
          </reference>
          <reference field="1" count="4">
            <x v="7"/>
            <x v="8"/>
            <x v="10"/>
            <x v="21"/>
          </reference>
        </references>
      </pivotArea>
    </format>
    <format dxfId="35">
      <pivotArea dataOnly="0" labelOnly="1" outline="0" fieldPosition="0">
        <references count="2">
          <reference field="0" count="1" selected="0">
            <x v="5"/>
          </reference>
          <reference field="1" count="1">
            <x v="3"/>
          </reference>
        </references>
      </pivotArea>
    </format>
    <format dxfId="34">
      <pivotArea dataOnly="0" labelOnly="1" outline="0" fieldPosition="0">
        <references count="2">
          <reference field="0" count="1" selected="0">
            <x v="5"/>
          </reference>
          <reference field="1" count="1">
            <x v="2"/>
          </reference>
        </references>
      </pivotArea>
    </format>
    <format dxfId="33">
      <pivotArea dataOnly="0" labelOnly="1" outline="0" fieldPosition="0">
        <references count="2">
          <reference field="0" count="1" selected="0">
            <x v="5"/>
          </reference>
          <reference field="1" count="1">
            <x v="10"/>
          </reference>
        </references>
      </pivotArea>
    </format>
    <format dxfId="32">
      <pivotArea dataOnly="0" labelOnly="1" outline="0" fieldPosition="0">
        <references count="2">
          <reference field="0" count="1" selected="0">
            <x v="5"/>
          </reference>
          <reference field="1" count="1">
            <x v="18"/>
          </reference>
        </references>
      </pivotArea>
    </format>
    <format dxfId="31">
      <pivotArea dataOnly="0" labelOnly="1" outline="0" fieldPosition="0">
        <references count="2">
          <reference field="0" count="1" selected="0">
            <x v="2"/>
          </reference>
          <reference field="1" count="2">
            <x v="8"/>
            <x v="10"/>
          </reference>
        </references>
      </pivotArea>
    </format>
    <format dxfId="30">
      <pivotArea dataOnly="0" labelOnly="1" outline="0" fieldPosition="0">
        <references count="2">
          <reference field="0" count="1" selected="0">
            <x v="2"/>
          </reference>
          <reference field="1" count="2">
            <x v="8"/>
            <x v="10"/>
          </reference>
        </references>
      </pivotArea>
    </format>
    <format dxfId="29">
      <pivotArea dataOnly="0" labelOnly="1" outline="0" fieldPosition="0">
        <references count="2">
          <reference field="0" count="1" selected="0">
            <x v="3"/>
          </reference>
          <reference field="1" count="2">
            <x v="8"/>
            <x v="10"/>
          </reference>
        </references>
      </pivotArea>
    </format>
    <format dxfId="28">
      <pivotArea dataOnly="0" labelOnly="1" outline="0" fieldPosition="0">
        <references count="2">
          <reference field="0" count="1" selected="0">
            <x v="1"/>
          </reference>
          <reference field="1" count="6">
            <x v="0"/>
            <x v="10"/>
            <x v="13"/>
            <x v="14"/>
            <x v="15"/>
            <x v="19"/>
          </reference>
        </references>
      </pivotArea>
    </format>
    <format dxfId="27">
      <pivotArea dataOnly="0" labelOnly="1" outline="0" fieldPosition="0">
        <references count="2">
          <reference field="0" count="1" selected="0">
            <x v="2"/>
          </reference>
          <reference field="1" count="2">
            <x v="8"/>
            <x v="10"/>
          </reference>
        </references>
      </pivotArea>
    </format>
    <format dxfId="26">
      <pivotArea dataOnly="0" labelOnly="1" outline="0" fieldPosition="0">
        <references count="2">
          <reference field="0" count="1" selected="0">
            <x v="3"/>
          </reference>
          <reference field="1" count="2">
            <x v="7"/>
            <x v="21"/>
          </reference>
        </references>
      </pivotArea>
    </format>
    <format dxfId="25">
      <pivotArea dataOnly="0" labelOnly="1" outline="0" fieldPosition="0">
        <references count="2">
          <reference field="0" count="1" selected="0">
            <x v="5"/>
          </reference>
          <reference field="1" count="4">
            <x v="2"/>
            <x v="3"/>
            <x v="10"/>
            <x v="18"/>
          </reference>
        </references>
      </pivotArea>
    </format>
    <format dxfId="24">
      <pivotArea field="1" type="button" dataOnly="0" labelOnly="1" outline="0" axis="axisRow" fieldPosition="1"/>
    </format>
    <format dxfId="23">
      <pivotArea dataOnly="0" labelOnly="1" grandRow="1" outline="0" offset="IV256" fieldPosition="0"/>
    </format>
    <format dxfId="22">
      <pivotArea dataOnly="0" labelOnly="1" outline="0" fieldPosition="0">
        <references count="2">
          <reference field="0" count="1" selected="0">
            <x v="1"/>
          </reference>
          <reference field="1" count="6">
            <x v="0"/>
            <x v="10"/>
            <x v="13"/>
            <x v="14"/>
            <x v="15"/>
            <x v="19"/>
          </reference>
        </references>
      </pivotArea>
    </format>
    <format dxfId="21">
      <pivotArea dataOnly="0" labelOnly="1" outline="0" fieldPosition="0">
        <references count="2">
          <reference field="0" count="1" selected="0">
            <x v="2"/>
          </reference>
          <reference field="1" count="2">
            <x v="8"/>
            <x v="10"/>
          </reference>
        </references>
      </pivotArea>
    </format>
    <format dxfId="20">
      <pivotArea dataOnly="0" labelOnly="1" outline="0" fieldPosition="0">
        <references count="2">
          <reference field="0" count="1" selected="0">
            <x v="3"/>
          </reference>
          <reference field="1" count="2">
            <x v="7"/>
            <x v="21"/>
          </reference>
        </references>
      </pivotArea>
    </format>
    <format dxfId="19">
      <pivotArea dataOnly="0" labelOnly="1" outline="0" fieldPosition="0">
        <references count="2">
          <reference field="0" count="1" selected="0">
            <x v="5"/>
          </reference>
          <reference field="1" count="4">
            <x v="2"/>
            <x v="3"/>
            <x v="10"/>
            <x v="18"/>
          </reference>
        </references>
      </pivotArea>
    </format>
    <format dxfId="18">
      <pivotArea dataOnly="0" labelOnly="1" outline="0" fieldPosition="0">
        <references count="2">
          <reference field="0" count="1" selected="0">
            <x v="8"/>
          </reference>
          <reference field="1" count="1">
            <x v="20"/>
          </reference>
        </references>
      </pivotArea>
    </format>
    <format dxfId="17">
      <pivotArea field="1" type="button" dataOnly="0" labelOnly="1" outline="0" axis="axisRow" fieldPosition="1"/>
    </format>
    <format dxfId="16">
      <pivotArea dataOnly="0" labelOnly="1" grandRow="1" outline="0" fieldPosition="0"/>
    </format>
    <format dxfId="15">
      <pivotArea dataOnly="0" labelOnly="1" outline="0" fieldPosition="0">
        <references count="2">
          <reference field="0" count="1" selected="0">
            <x v="1"/>
          </reference>
          <reference field="1" count="6">
            <x v="0"/>
            <x v="10"/>
            <x v="13"/>
            <x v="14"/>
            <x v="15"/>
            <x v="19"/>
          </reference>
        </references>
      </pivotArea>
    </format>
    <format dxfId="14">
      <pivotArea dataOnly="0" labelOnly="1" outline="0" fieldPosition="0">
        <references count="2">
          <reference field="0" count="1" selected="0">
            <x v="2"/>
          </reference>
          <reference field="1" count="2">
            <x v="8"/>
            <x v="10"/>
          </reference>
        </references>
      </pivotArea>
    </format>
    <format dxfId="13">
      <pivotArea dataOnly="0" labelOnly="1" outline="0" fieldPosition="0">
        <references count="2">
          <reference field="0" count="1" selected="0">
            <x v="3"/>
          </reference>
          <reference field="1" count="2">
            <x v="7"/>
            <x v="21"/>
          </reference>
        </references>
      </pivotArea>
    </format>
    <format dxfId="12">
      <pivotArea dataOnly="0" labelOnly="1" outline="0" fieldPosition="0">
        <references count="2">
          <reference field="0" count="1" selected="0">
            <x v="5"/>
          </reference>
          <reference field="1" count="4">
            <x v="2"/>
            <x v="3"/>
            <x v="10"/>
            <x v="18"/>
          </reference>
        </references>
      </pivotArea>
    </format>
    <format dxfId="11">
      <pivotArea dataOnly="0" labelOnly="1" outline="0" fieldPosition="0">
        <references count="2">
          <reference field="0" count="1" selected="0">
            <x v="8"/>
          </reference>
          <reference field="1" count="1">
            <x v="20"/>
          </reference>
        </references>
      </pivotArea>
    </format>
    <format dxfId="10">
      <pivotArea dataOnly="0" labelOnly="1" outline="0" fieldPosition="0">
        <references count="2">
          <reference field="0" count="1" selected="0">
            <x v="1"/>
          </reference>
          <reference field="1" count="1">
            <x v="0"/>
          </reference>
        </references>
      </pivotArea>
    </format>
    <format dxfId="9">
      <pivotArea dataOnly="0" labelOnly="1" outline="0" fieldPosition="0">
        <references count="2">
          <reference field="0" count="1" selected="0">
            <x v="1"/>
          </reference>
          <reference field="1" count="1">
            <x v="14"/>
          </reference>
        </references>
      </pivotArea>
    </format>
    <format dxfId="8">
      <pivotArea dataOnly="0" labelOnly="1" outline="0" fieldPosition="0">
        <references count="2">
          <reference field="0" count="1" selected="0">
            <x v="1"/>
          </reference>
          <reference field="1" count="1">
            <x v="15"/>
          </reference>
        </references>
      </pivotArea>
    </format>
    <format dxfId="7">
      <pivotArea dataOnly="0" labelOnly="1" outline="0" fieldPosition="0">
        <references count="2">
          <reference field="0" count="1" selected="0">
            <x v="1"/>
          </reference>
          <reference field="1" count="1">
            <x v="13"/>
          </reference>
        </references>
      </pivotArea>
    </format>
    <format dxfId="6">
      <pivotArea dataOnly="0" labelOnly="1" outline="0" fieldPosition="0">
        <references count="2">
          <reference field="0" count="1" selected="0">
            <x v="1"/>
          </reference>
          <reference field="1" count="1">
            <x v="19"/>
          </reference>
        </references>
      </pivotArea>
    </format>
    <format dxfId="5">
      <pivotArea dataOnly="0" labelOnly="1" outline="0" fieldPosition="0">
        <references count="2">
          <reference field="0" count="0" selected="0"/>
          <reference field="1" count="1">
            <x v="2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47B865E-3EE3-475C-899C-6F3CEE8B3AD0}" name="TablaDinámica1" cacheId="42"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48" firstHeaderRow="1" firstDataRow="1" firstDataCol="1"/>
  <pivotFields count="7">
    <pivotField subtotalTop="0" showAll="0" defaultSubtotal="0"/>
    <pivotField subtotalTop="0" showAll="0" defaultSubtotal="0"/>
    <pivotField axis="axisRow" subtotalTop="0" showAll="0" sortType="descending" defaultSubtotal="0">
      <items count="10">
        <item x="5"/>
        <item x="3"/>
        <item x="7"/>
        <item x="9"/>
        <item x="8"/>
        <item x="6"/>
        <item x="2"/>
        <item x="1"/>
        <item x="4"/>
        <item x="0"/>
      </items>
      <autoSortScope>
        <pivotArea dataOnly="0" outline="0" fieldPosition="0">
          <references count="1">
            <reference field="4294967294" count="1" selected="0">
              <x v="0"/>
            </reference>
          </references>
        </pivotArea>
      </autoSortScope>
    </pivotField>
    <pivotField axis="axisRow" dataField="1" subtotalTop="0" showAll="0" defaultSubtotal="0">
      <items count="34">
        <item x="13"/>
        <item x="21"/>
        <item x="30"/>
        <item x="27"/>
        <item x="15"/>
        <item x="19"/>
        <item x="11"/>
        <item x="9"/>
        <item x="16"/>
        <item x="10"/>
        <item x="4"/>
        <item x="2"/>
        <item x="22"/>
        <item x="1"/>
        <item x="3"/>
        <item x="17"/>
        <item x="31"/>
        <item x="8"/>
        <item x="20"/>
        <item x="7"/>
        <item x="6"/>
        <item x="5"/>
        <item x="24"/>
        <item x="23"/>
        <item x="32"/>
        <item x="33"/>
        <item x="18"/>
        <item x="14"/>
        <item x="29"/>
        <item x="26"/>
        <item x="25"/>
        <item x="28"/>
        <item x="12"/>
        <item x="0"/>
      </items>
    </pivotField>
    <pivotField subtotalTop="0" showAll="0" defaultSubtotal="0"/>
    <pivotField subtotalTop="0" showAll="0" defaultSubtotal="0"/>
    <pivotField subtotalTop="0" showAll="0" defaultSubtotal="0"/>
  </pivotFields>
  <rowFields count="2">
    <field x="2"/>
    <field x="3"/>
  </rowFields>
  <rowItems count="45">
    <i>
      <x v="5"/>
    </i>
    <i r="1">
      <x v="4"/>
    </i>
    <i r="1">
      <x v="5"/>
    </i>
    <i r="1">
      <x v="8"/>
    </i>
    <i r="1">
      <x v="15"/>
    </i>
    <i r="1">
      <x v="26"/>
    </i>
    <i r="1">
      <x v="27"/>
    </i>
    <i>
      <x v="2"/>
    </i>
    <i r="1">
      <x v="1"/>
    </i>
    <i r="1">
      <x v="12"/>
    </i>
    <i r="1">
      <x v="22"/>
    </i>
    <i r="1">
      <x v="23"/>
    </i>
    <i r="1">
      <x v="29"/>
    </i>
    <i r="1">
      <x v="30"/>
    </i>
    <i>
      <x v="3"/>
    </i>
    <i r="1">
      <x v="2"/>
    </i>
    <i r="1">
      <x v="16"/>
    </i>
    <i r="1">
      <x v="24"/>
    </i>
    <i r="1">
      <x v="25"/>
    </i>
    <i>
      <x v="6"/>
    </i>
    <i r="1">
      <x v="17"/>
    </i>
    <i r="1">
      <x v="18"/>
    </i>
    <i r="1">
      <x v="19"/>
    </i>
    <i r="1">
      <x v="20"/>
    </i>
    <i r="1">
      <x v="21"/>
    </i>
    <i>
      <x v="4"/>
    </i>
    <i r="1">
      <x v="3"/>
    </i>
    <i r="1">
      <x v="28"/>
    </i>
    <i r="1">
      <x v="31"/>
    </i>
    <i>
      <x/>
    </i>
    <i r="1">
      <x/>
    </i>
    <i>
      <x v="8"/>
    </i>
    <i r="1">
      <x v="6"/>
    </i>
    <i r="1">
      <x v="9"/>
    </i>
    <i r="1">
      <x v="32"/>
    </i>
    <i>
      <x v="7"/>
    </i>
    <i r="1">
      <x v="10"/>
    </i>
    <i r="1">
      <x v="11"/>
    </i>
    <i r="1">
      <x v="13"/>
    </i>
    <i r="1">
      <x v="14"/>
    </i>
    <i>
      <x v="1"/>
    </i>
    <i r="1">
      <x v="7"/>
    </i>
    <i>
      <x v="9"/>
    </i>
    <i r="1">
      <x v="33"/>
    </i>
    <i t="grand">
      <x/>
    </i>
  </rowItems>
  <colItems count="1">
    <i/>
  </colItems>
  <dataFields count="1">
    <dataField name="Cuenta de DEPENDENCIA ASOCIAD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39" applyNumberFormats="0" applyBorderFormats="0" applyFontFormats="0" applyPatternFormats="0" applyAlignmentFormats="0" applyWidthHeightFormats="1" dataCaption="Valores" updatedVersion="6" minRefreshableVersion="3" useAutoFormatting="1" itemPrintTitles="1" createdVersion="8" indent="0" compact="0" compactData="0" multipleFieldFilters="0">
  <location ref="A3:C6" firstHeaderRow="1" firstDataRow="1" firstDataCol="3" rowPageCount="1" colPageCount="1"/>
  <pivotFields count="15">
    <pivotField compact="0" outline="0" showAll="0" defaultSubtotal="0"/>
    <pivotField compact="0" outline="0" showAll="0" defaultSubtotal="0"/>
    <pivotField axis="axisRow" compact="0" outline="0" showAll="0" defaultSubtotal="0">
      <items count="10">
        <item x="5"/>
        <item x="3"/>
        <item x="8"/>
        <item x="7"/>
        <item x="9"/>
        <item x="6"/>
        <item x="2"/>
        <item x="1"/>
        <item x="4"/>
        <item h="1" x="0"/>
      </items>
    </pivotField>
    <pivotField axis="axisRow" compact="0" outline="0" showAll="0" defaultSubtotal="0">
      <items count="39">
        <item x="16"/>
        <item x="13"/>
        <item x="27"/>
        <item x="23"/>
        <item x="33"/>
        <item x="15"/>
        <item x="38"/>
        <item x="37"/>
        <item x="36"/>
        <item x="21"/>
        <item x="11"/>
        <item x="9"/>
        <item x="17"/>
        <item x="10"/>
        <item x="4"/>
        <item x="2"/>
        <item x="29"/>
        <item x="1"/>
        <item x="3"/>
        <item x="18"/>
        <item x="19"/>
        <item x="24"/>
        <item x="8"/>
        <item x="22"/>
        <item x="7"/>
        <item x="6"/>
        <item x="5"/>
        <item x="31"/>
        <item x="30"/>
        <item x="25"/>
        <item x="26"/>
        <item x="20"/>
        <item x="14"/>
        <item x="35"/>
        <item x="28"/>
        <item x="32"/>
        <item x="34"/>
        <item x="12"/>
        <item x="0"/>
      </items>
    </pivotField>
    <pivotField compact="0" outline="0" showAll="0" defaultSubtotal="0"/>
    <pivotField axis="axisRow" compact="0" outline="0" showAll="0" defaultSubtotal="0">
      <items count="149">
        <item x="125"/>
        <item x="120"/>
        <item x="121"/>
        <item m="1" x="147"/>
        <item m="1" x="143"/>
        <item x="102"/>
        <item x="122"/>
        <item x="123"/>
        <item x="57"/>
        <item x="74"/>
        <item x="53"/>
        <item x="99"/>
        <item x="10"/>
        <item x="30"/>
        <item x="48"/>
        <item x="58"/>
        <item x="51"/>
        <item x="128"/>
        <item x="84"/>
        <item x="108"/>
        <item x="65"/>
        <item x="135"/>
        <item x="76"/>
        <item x="101"/>
        <item x="124"/>
        <item x="136"/>
        <item x="105"/>
        <item x="66"/>
        <item x="91"/>
        <item x="104"/>
        <item x="31"/>
        <item x="7"/>
        <item x="8"/>
        <item x="9"/>
        <item m="1" x="148"/>
        <item x="88"/>
        <item x="23"/>
        <item x="134"/>
        <item x="4"/>
        <item x="100"/>
        <item m="1" x="142"/>
        <item x="46"/>
        <item x="26"/>
        <item x="37"/>
        <item x="64"/>
        <item x="39"/>
        <item x="131"/>
        <item x="141"/>
        <item x="42"/>
        <item x="110"/>
        <item x="115"/>
        <item x="62"/>
        <item x="59"/>
        <item x="61"/>
        <item x="63"/>
        <item x="116"/>
        <item x="117"/>
        <item x="36"/>
        <item x="137"/>
        <item x="140"/>
        <item x="50"/>
        <item x="70"/>
        <item x="35"/>
        <item x="33"/>
        <item x="139"/>
        <item x="34"/>
        <item x="73"/>
        <item x="43"/>
        <item x="77"/>
        <item m="1" x="146"/>
        <item m="1" x="145"/>
        <item x="27"/>
        <item x="130"/>
        <item x="49"/>
        <item x="22"/>
        <item x="47"/>
        <item x="52"/>
        <item x="54"/>
        <item x="118"/>
        <item x="21"/>
        <item x="11"/>
        <item x="71"/>
        <item x="60"/>
        <item x="68"/>
        <item x="15"/>
        <item x="12"/>
        <item x="114"/>
        <item x="95"/>
        <item x="41"/>
        <item x="40"/>
        <item x="109"/>
        <item x="113"/>
        <item x="112"/>
        <item x="133"/>
        <item m="1" x="144"/>
        <item x="129"/>
        <item x="45"/>
        <item x="38"/>
        <item x="44"/>
        <item x="86"/>
        <item x="2"/>
        <item x="32"/>
        <item x="72"/>
        <item x="111"/>
        <item x="82"/>
        <item x="92"/>
        <item x="16"/>
        <item x="3"/>
        <item x="56"/>
        <item x="138"/>
        <item x="85"/>
        <item x="89"/>
        <item x="119"/>
        <item x="96"/>
        <item x="97"/>
        <item x="13"/>
        <item x="1"/>
        <item x="90"/>
        <item x="94"/>
        <item x="93"/>
        <item x="14"/>
        <item x="5"/>
        <item x="107"/>
        <item x="20"/>
        <item x="106"/>
        <item x="83"/>
        <item x="6"/>
        <item x="67"/>
        <item x="87"/>
        <item x="80"/>
        <item x="79"/>
        <item x="75"/>
        <item x="69"/>
        <item x="78"/>
        <item x="81"/>
        <item x="127"/>
        <item x="126"/>
        <item x="132"/>
        <item x="55"/>
        <item x="103"/>
        <item x="0"/>
        <item x="17"/>
        <item x="18"/>
        <item x="19"/>
        <item x="24"/>
        <item x="25"/>
        <item x="28"/>
        <item x="29"/>
        <item x="98"/>
      </items>
    </pivotField>
    <pivotField compact="0" outline="0" showAll="0" defaultSubtotal="0"/>
    <pivotField compact="0" outline="0" showAll="0" defaultSubtotal="0"/>
    <pivotField axis="axisPage" compact="0" outline="0" multipleItemSelectionAllowed="1" showAll="0" defaultSubtotal="0">
      <items count="79">
        <item h="1" x="64"/>
        <item h="1" x="50"/>
        <item h="1" x="46"/>
        <item h="1" x="71"/>
        <item h="1" x="53"/>
        <item h="1" x="59"/>
        <item h="1" x="6"/>
        <item h="1" x="5"/>
        <item h="1" x="57"/>
        <item h="1" x="63"/>
        <item h="1" x="11"/>
        <item h="1" x="60"/>
        <item h="1" x="9"/>
        <item h="1" x="2"/>
        <item h="1" x="10"/>
        <item h="1" x="4"/>
        <item h="1" x="1"/>
        <item h="1" x="8"/>
        <item h="1" x="70"/>
        <item h="1" x="48"/>
        <item h="1" x="22"/>
        <item h="1" x="45"/>
        <item h="1" x="23"/>
        <item h="1" x="3"/>
        <item h="1" x="76"/>
        <item h="1" x="47"/>
        <item h="1" x="27"/>
        <item h="1" x="49"/>
        <item h="1" x="67"/>
        <item h="1" x="35"/>
        <item h="1" x="56"/>
        <item h="1" x="12"/>
        <item h="1" x="42"/>
        <item h="1" x="31"/>
        <item h="1" x="13"/>
        <item h="1" x="26"/>
        <item h="1" x="44"/>
        <item h="1" x="66"/>
        <item h="1" x="43"/>
        <item h="1" x="24"/>
        <item h="1" x="33"/>
        <item h="1" x="25"/>
        <item h="1" x="75"/>
        <item h="1" x="40"/>
        <item h="1" x="32"/>
        <item h="1" x="58"/>
        <item h="1" x="15"/>
        <item h="1" x="78"/>
        <item h="1" x="61"/>
        <item h="1" x="52"/>
        <item h="1" x="41"/>
        <item h="1" x="77"/>
        <item h="1" x="73"/>
        <item h="1" x="65"/>
        <item h="1" x="38"/>
        <item h="1" x="36"/>
        <item h="1" x="20"/>
        <item h="1" x="30"/>
        <item h="1" x="37"/>
        <item h="1" x="34"/>
        <item h="1" x="39"/>
        <item h="1" x="29"/>
        <item h="1" x="28"/>
        <item h="1" x="55"/>
        <item h="1" x="69"/>
        <item h="1" x="68"/>
        <item h="1" x="74"/>
        <item h="1" x="72"/>
        <item x="0"/>
        <item h="1" x="7"/>
        <item h="1" x="21"/>
        <item h="1" x="14"/>
        <item h="1" x="16"/>
        <item h="1" x="17"/>
        <item h="1" x="18"/>
        <item h="1" x="19"/>
        <item h="1" x="51"/>
        <item h="1" x="54"/>
        <item h="1" x="6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
    <i>
      <x v="1"/>
      <x v="11"/>
      <x v="79"/>
    </i>
    <i r="2">
      <x v="123"/>
    </i>
    <i t="grand">
      <x/>
    </i>
  </rowItems>
  <colItems count="1">
    <i/>
  </colItems>
  <pageFields count="1">
    <pageField fld="8" hier="-1"/>
  </pageFields>
  <formats count="5">
    <format dxfId="4">
      <pivotArea dataOnly="0" labelOnly="1" outline="0" fieldPosition="0">
        <references count="2">
          <reference field="2" count="1" selected="0">
            <x v="1"/>
          </reference>
          <reference field="3" count="1">
            <x v="11"/>
          </reference>
        </references>
      </pivotArea>
    </format>
    <format dxfId="3">
      <pivotArea dataOnly="0" labelOnly="1" outline="0" fieldPosition="0">
        <references count="2">
          <reference field="2" count="1" selected="0">
            <x v="2"/>
          </reference>
          <reference field="3" count="4">
            <x v="2"/>
            <x v="27"/>
            <x v="28"/>
            <x v="34"/>
          </reference>
        </references>
      </pivotArea>
    </format>
    <format dxfId="2">
      <pivotArea dataOnly="0" labelOnly="1" outline="0" fieldPosition="0">
        <references count="2">
          <reference field="2" count="1" selected="0">
            <x v="3"/>
          </reference>
          <reference field="3" count="1">
            <x v="21"/>
          </reference>
        </references>
      </pivotArea>
    </format>
    <format dxfId="1">
      <pivotArea dataOnly="0" labelOnly="1" outline="0" fieldPosition="0">
        <references count="2">
          <reference field="2" count="1" selected="0">
            <x v="6"/>
          </reference>
          <reference field="3" count="2">
            <x v="22"/>
            <x v="25"/>
          </reference>
        </references>
      </pivotArea>
    </format>
    <format dxfId="0">
      <pivotArea dataOnly="0" labelOnly="1" outline="0" fieldPosition="0">
        <references count="2">
          <reference field="2" count="1" selected="0">
            <x v="8"/>
          </reference>
          <reference field="3" count="2">
            <x v="13"/>
            <x v="3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G39" dT="2026-01-16T16:09:40.85" personId="{92DCCD3A-DCB3-40FC-BDDF-F45FD274A59B}" id="{EE33CC5A-E498-4CB9-BAF2-BC6B01C3DD32}">
    <text xml:space="preserve">El nombre del indicador registrado en la HdV es: "Implementar iniciativas, acciones de rehabilitación, satisfacción y garantías de No Repetición en procesos de retorno o integración local en el exterior" </text>
  </threadedComment>
  <threadedComment ref="G39" dT="2026-01-19T16:07:21.52" personId="{6A18DEF1-5492-48D7-9975-224874ADB248}" id="{D17986B9-20BE-4D77-929E-99658BE6FCDA}" parentId="{EE33CC5A-E498-4CB9-BAF2-BC6B01C3DD32}">
    <text>Ajustado!</text>
  </threadedComment>
  <threadedComment ref="V40" dT="2026-01-16T16:22:16.73" personId="{92DCCD3A-DCB3-40FC-BDDF-F45FD274A59B}" id="{9F503520-D6D9-4D04-B125-D16EDEE1CA82}">
    <text>En la HdV este porcentaje fue programado en junio, en la herramienta está en julio.</text>
  </threadedComment>
  <threadedComment ref="S41" dT="2026-01-16T16:26:12.37" personId="{92DCCD3A-DCB3-40FC-BDDF-F45FD274A59B}" id="{7F0A21CF-484B-4474-93DB-E2334F24D299}">
    <text>Para el 2026 la meta es de 4 reportes, en la programación del instrumento aparecen 6 reportes, en la HdV del indicador aparecen programados 4 reportes: marzo 1, junio 1, septiembre 1, diciembre 1</text>
  </threadedComment>
  <threadedComment ref="J83" dT="2026-01-30T17:32:12.98" personId="{D0754FA0-1E32-42BE-A588-3AEC2A9687AC}" id="{B6ECB970-6DB1-48AA-B628-294E7C8BA54B}">
    <text>Baja la meta por el $ asignado.</text>
  </threadedComment>
  <threadedComment ref="J83" dT="2026-01-30T17:34:08.60" personId="{D0754FA0-1E32-42BE-A588-3AEC2A9687AC}" id="{00D87D06-E8C8-47E6-AEB1-9730D70EFA30}" parentId="{B6ECB970-6DB1-48AA-B628-294E7C8BA54B}">
    <text>Baja de 100 a 86</text>
  </threadedComment>
  <threadedComment ref="F118" dT="2025-11-07T16:39:16.40" personId="{EB4B9623-2D03-4A9E-871A-1E72F3F193C5}" id="{D5DDE043-D588-4A36-9E64-449B22DE0229}">
    <text>Desde GFEEV no consideramos que en el Plan de Acción se vincule indicadores que se encuentran en otros instrumentos de PPV, en ese sentido este indicador CONPES debe quedar en dicho instrumento.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A257E-0C63-4A20-8869-8B617413E442}">
  <dimension ref="A3:A40"/>
  <sheetViews>
    <sheetView workbookViewId="0"/>
  </sheetViews>
  <sheetFormatPr baseColWidth="10" defaultColWidth="11.5" defaultRowHeight="15" x14ac:dyDescent="0.2"/>
  <cols>
    <col min="1" max="1" width="69.83203125" bestFit="1" customWidth="1"/>
  </cols>
  <sheetData>
    <row r="3" spans="1:1" x14ac:dyDescent="0.2">
      <c r="A3" s="31" t="s">
        <v>0</v>
      </c>
    </row>
    <row r="4" spans="1:1" x14ac:dyDescent="0.2">
      <c r="A4" s="33" t="s">
        <v>1</v>
      </c>
    </row>
    <row r="5" spans="1:1" x14ac:dyDescent="0.2">
      <c r="A5" s="33" t="s">
        <v>2</v>
      </c>
    </row>
    <row r="6" spans="1:1" x14ac:dyDescent="0.2">
      <c r="A6" s="33" t="s">
        <v>3</v>
      </c>
    </row>
    <row r="7" spans="1:1" x14ac:dyDescent="0.2">
      <c r="A7" s="33" t="s">
        <v>4</v>
      </c>
    </row>
    <row r="8" spans="1:1" x14ac:dyDescent="0.2">
      <c r="A8" s="33" t="s">
        <v>5</v>
      </c>
    </row>
    <row r="9" spans="1:1" x14ac:dyDescent="0.2">
      <c r="A9" s="33" t="s">
        <v>6</v>
      </c>
    </row>
    <row r="10" spans="1:1" x14ac:dyDescent="0.2">
      <c r="A10" s="33" t="s">
        <v>7</v>
      </c>
    </row>
    <row r="11" spans="1:1" x14ac:dyDescent="0.2">
      <c r="A11" s="33" t="s">
        <v>8</v>
      </c>
    </row>
    <row r="12" spans="1:1" x14ac:dyDescent="0.2">
      <c r="A12" s="33" t="s">
        <v>9</v>
      </c>
    </row>
    <row r="13" spans="1:1" x14ac:dyDescent="0.2">
      <c r="A13" s="33" t="s">
        <v>10</v>
      </c>
    </row>
    <row r="14" spans="1:1" x14ac:dyDescent="0.2">
      <c r="A14" s="33" t="s">
        <v>11</v>
      </c>
    </row>
    <row r="15" spans="1:1" x14ac:dyDescent="0.2">
      <c r="A15" s="33" t="s">
        <v>12</v>
      </c>
    </row>
    <row r="16" spans="1:1" x14ac:dyDescent="0.2">
      <c r="A16" s="33" t="s">
        <v>13</v>
      </c>
    </row>
    <row r="17" spans="1:1" x14ac:dyDescent="0.2">
      <c r="A17" s="33" t="s">
        <v>14</v>
      </c>
    </row>
    <row r="18" spans="1:1" x14ac:dyDescent="0.2">
      <c r="A18" s="33" t="s">
        <v>15</v>
      </c>
    </row>
    <row r="19" spans="1:1" x14ac:dyDescent="0.2">
      <c r="A19" s="33" t="s">
        <v>16</v>
      </c>
    </row>
    <row r="20" spans="1:1" x14ac:dyDescent="0.2">
      <c r="A20" s="33" t="s">
        <v>17</v>
      </c>
    </row>
    <row r="21" spans="1:1" x14ac:dyDescent="0.2">
      <c r="A21" s="33" t="s">
        <v>18</v>
      </c>
    </row>
    <row r="22" spans="1:1" x14ac:dyDescent="0.2">
      <c r="A22" s="33" t="s">
        <v>19</v>
      </c>
    </row>
    <row r="23" spans="1:1" x14ac:dyDescent="0.2">
      <c r="A23" s="33" t="s">
        <v>20</v>
      </c>
    </row>
    <row r="24" spans="1:1" x14ac:dyDescent="0.2">
      <c r="A24" s="33" t="s">
        <v>21</v>
      </c>
    </row>
    <row r="25" spans="1:1" x14ac:dyDescent="0.2">
      <c r="A25" s="33" t="s">
        <v>22</v>
      </c>
    </row>
    <row r="26" spans="1:1" x14ac:dyDescent="0.2">
      <c r="A26" s="33" t="s">
        <v>23</v>
      </c>
    </row>
    <row r="27" spans="1:1" x14ac:dyDescent="0.2">
      <c r="A27" s="33" t="s">
        <v>24</v>
      </c>
    </row>
    <row r="28" spans="1:1" x14ac:dyDescent="0.2">
      <c r="A28" s="33" t="s">
        <v>25</v>
      </c>
    </row>
    <row r="29" spans="1:1" x14ac:dyDescent="0.2">
      <c r="A29" s="33" t="s">
        <v>26</v>
      </c>
    </row>
    <row r="30" spans="1:1" x14ac:dyDescent="0.2">
      <c r="A30" s="33" t="s">
        <v>27</v>
      </c>
    </row>
    <row r="31" spans="1:1" x14ac:dyDescent="0.2">
      <c r="A31" s="33" t="s">
        <v>28</v>
      </c>
    </row>
    <row r="32" spans="1:1" x14ac:dyDescent="0.2">
      <c r="A32" s="33" t="s">
        <v>29</v>
      </c>
    </row>
    <row r="33" spans="1:1" x14ac:dyDescent="0.2">
      <c r="A33" s="33" t="s">
        <v>30</v>
      </c>
    </row>
    <row r="34" spans="1:1" x14ac:dyDescent="0.2">
      <c r="A34" s="33" t="s">
        <v>31</v>
      </c>
    </row>
    <row r="35" spans="1:1" x14ac:dyDescent="0.2">
      <c r="A35" s="33" t="s">
        <v>32</v>
      </c>
    </row>
    <row r="36" spans="1:1" x14ac:dyDescent="0.2">
      <c r="A36" s="33" t="s">
        <v>33</v>
      </c>
    </row>
    <row r="37" spans="1:1" x14ac:dyDescent="0.2">
      <c r="A37" s="33" t="s">
        <v>34</v>
      </c>
    </row>
    <row r="38" spans="1:1" x14ac:dyDescent="0.2">
      <c r="A38" s="33" t="s">
        <v>35</v>
      </c>
    </row>
    <row r="39" spans="1:1" x14ac:dyDescent="0.2">
      <c r="A39" s="33" t="s">
        <v>36</v>
      </c>
    </row>
    <row r="40" spans="1:1" x14ac:dyDescent="0.2">
      <c r="A40" s="33"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27EA-4A6B-42B2-B96B-DF61AA4983A1}">
  <dimension ref="A3:E22"/>
  <sheetViews>
    <sheetView zoomScale="54" zoomScaleNormal="70" workbookViewId="0">
      <selection activeCell="B12" sqref="B12"/>
    </sheetView>
  </sheetViews>
  <sheetFormatPr baseColWidth="10" defaultColWidth="11.5" defaultRowHeight="15" x14ac:dyDescent="0.2"/>
  <cols>
    <col min="1" max="1" width="46.33203125" style="147" customWidth="1"/>
    <col min="2" max="2" width="161.83203125" style="12" bestFit="1" customWidth="1"/>
    <col min="3" max="3" width="21.33203125" bestFit="1" customWidth="1"/>
    <col min="4" max="4" width="26.6640625" customWidth="1"/>
  </cols>
  <sheetData>
    <row r="3" spans="1:5" ht="16" x14ac:dyDescent="0.2">
      <c r="A3" s="148" t="s">
        <v>38</v>
      </c>
      <c r="B3" s="152" t="s">
        <v>39</v>
      </c>
      <c r="C3" t="s">
        <v>40</v>
      </c>
    </row>
    <row r="4" spans="1:5" ht="145" x14ac:dyDescent="0.25">
      <c r="A4" s="147" t="s">
        <v>41</v>
      </c>
      <c r="B4" s="151" t="s">
        <v>42</v>
      </c>
      <c r="C4">
        <v>4</v>
      </c>
    </row>
    <row r="5" spans="1:5" ht="20" x14ac:dyDescent="0.25">
      <c r="B5" s="151" t="s">
        <v>43</v>
      </c>
      <c r="C5">
        <v>6</v>
      </c>
    </row>
    <row r="6" spans="1:5" ht="20" x14ac:dyDescent="0.25">
      <c r="B6" s="151" t="s">
        <v>44</v>
      </c>
      <c r="C6">
        <v>28</v>
      </c>
    </row>
    <row r="7" spans="1:5" ht="20" x14ac:dyDescent="0.25">
      <c r="B7" s="151" t="s">
        <v>45</v>
      </c>
      <c r="C7">
        <v>8</v>
      </c>
    </row>
    <row r="8" spans="1:5" ht="20" x14ac:dyDescent="0.25">
      <c r="B8" s="151" t="s">
        <v>46</v>
      </c>
      <c r="C8">
        <v>13</v>
      </c>
    </row>
    <row r="9" spans="1:5" x14ac:dyDescent="0.2">
      <c r="B9" s="153" t="s">
        <v>47</v>
      </c>
      <c r="C9">
        <v>12</v>
      </c>
    </row>
    <row r="10" spans="1:5" ht="129" x14ac:dyDescent="0.25">
      <c r="A10" s="147" t="s">
        <v>48</v>
      </c>
      <c r="B10" s="151" t="s">
        <v>49</v>
      </c>
      <c r="C10">
        <v>4</v>
      </c>
      <c r="D10" s="150" t="s">
        <v>50</v>
      </c>
      <c r="E10" t="s">
        <v>51</v>
      </c>
    </row>
    <row r="11" spans="1:5" ht="20" x14ac:dyDescent="0.25">
      <c r="B11" s="151" t="s">
        <v>52</v>
      </c>
      <c r="C11">
        <v>1</v>
      </c>
    </row>
    <row r="12" spans="1:5" ht="81" x14ac:dyDescent="0.25">
      <c r="A12" s="147" t="s">
        <v>53</v>
      </c>
      <c r="B12" s="181" t="s">
        <v>54</v>
      </c>
      <c r="C12">
        <v>23</v>
      </c>
    </row>
    <row r="13" spans="1:5" ht="40" x14ac:dyDescent="0.25">
      <c r="B13" s="181" t="s">
        <v>55</v>
      </c>
      <c r="C13">
        <v>9</v>
      </c>
    </row>
    <row r="14" spans="1:5" ht="65" x14ac:dyDescent="0.25">
      <c r="A14" s="147" t="s">
        <v>56</v>
      </c>
      <c r="B14" s="151" t="s">
        <v>57</v>
      </c>
      <c r="C14">
        <v>13</v>
      </c>
    </row>
    <row r="15" spans="1:5" ht="20" x14ac:dyDescent="0.25">
      <c r="B15" s="151" t="s">
        <v>58</v>
      </c>
      <c r="C15">
        <v>3</v>
      </c>
    </row>
    <row r="16" spans="1:5" ht="20" x14ac:dyDescent="0.25">
      <c r="B16" s="151" t="s">
        <v>52</v>
      </c>
      <c r="C16">
        <v>14</v>
      </c>
    </row>
    <row r="17" spans="1:4" ht="20" x14ac:dyDescent="0.25">
      <c r="B17" s="151" t="s">
        <v>59</v>
      </c>
      <c r="C17">
        <v>6</v>
      </c>
    </row>
    <row r="18" spans="1:4" x14ac:dyDescent="0.2">
      <c r="B18" t="s">
        <v>60</v>
      </c>
      <c r="C18">
        <v>2</v>
      </c>
      <c r="D18" s="149" t="s">
        <v>61</v>
      </c>
    </row>
    <row r="19" spans="1:4" ht="16" x14ac:dyDescent="0.2">
      <c r="A19" s="147" t="s">
        <v>36</v>
      </c>
      <c r="B19" s="12" t="s">
        <v>36</v>
      </c>
    </row>
    <row r="20" spans="1:4" ht="96" x14ac:dyDescent="0.2">
      <c r="A20" s="147" t="s">
        <v>62</v>
      </c>
      <c r="B20" t="s">
        <v>50</v>
      </c>
      <c r="C20">
        <v>1</v>
      </c>
    </row>
    <row r="21" spans="1:4" ht="16" x14ac:dyDescent="0.2">
      <c r="A21" s="147" t="s">
        <v>37</v>
      </c>
      <c r="C21">
        <v>147</v>
      </c>
    </row>
    <row r="22" spans="1:4" x14ac:dyDescent="0.2">
      <c r="A2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4D551-0B7C-4A20-99F3-4E488DEB7407}">
  <dimension ref="A3:B48"/>
  <sheetViews>
    <sheetView topLeftCell="A11" zoomScale="85" zoomScaleNormal="85" workbookViewId="0">
      <selection activeCell="A3" sqref="A3:B58"/>
    </sheetView>
  </sheetViews>
  <sheetFormatPr baseColWidth="10" defaultColWidth="11.5" defaultRowHeight="15" x14ac:dyDescent="0.2"/>
  <cols>
    <col min="1" max="1" width="56.5" bestFit="1" customWidth="1"/>
    <col min="2" max="2" width="34.5" bestFit="1" customWidth="1"/>
  </cols>
  <sheetData>
    <row r="3" spans="1:2" x14ac:dyDescent="0.2">
      <c r="A3" s="31" t="s">
        <v>0</v>
      </c>
      <c r="B3" t="s">
        <v>63</v>
      </c>
    </row>
    <row r="4" spans="1:2" x14ac:dyDescent="0.2">
      <c r="A4" s="33" t="s">
        <v>64</v>
      </c>
    </row>
    <row r="5" spans="1:2" x14ac:dyDescent="0.2">
      <c r="A5" s="187" t="s">
        <v>6</v>
      </c>
      <c r="B5">
        <v>1</v>
      </c>
    </row>
    <row r="6" spans="1:2" x14ac:dyDescent="0.2">
      <c r="A6" s="187" t="s">
        <v>7</v>
      </c>
      <c r="B6">
        <v>1</v>
      </c>
    </row>
    <row r="7" spans="1:2" x14ac:dyDescent="0.2">
      <c r="A7" s="187" t="s">
        <v>10</v>
      </c>
      <c r="B7">
        <v>15</v>
      </c>
    </row>
    <row r="8" spans="1:2" x14ac:dyDescent="0.2">
      <c r="A8" s="187" t="s">
        <v>17</v>
      </c>
      <c r="B8">
        <v>10</v>
      </c>
    </row>
    <row r="9" spans="1:2" x14ac:dyDescent="0.2">
      <c r="A9" s="187" t="s">
        <v>29</v>
      </c>
      <c r="B9">
        <v>13</v>
      </c>
    </row>
    <row r="10" spans="1:2" x14ac:dyDescent="0.2">
      <c r="A10" s="187" t="s">
        <v>30</v>
      </c>
      <c r="B10">
        <v>3</v>
      </c>
    </row>
    <row r="11" spans="1:2" x14ac:dyDescent="0.2">
      <c r="A11" s="33" t="s">
        <v>65</v>
      </c>
    </row>
    <row r="12" spans="1:2" x14ac:dyDescent="0.2">
      <c r="A12" s="187" t="s">
        <v>3</v>
      </c>
      <c r="B12">
        <v>5</v>
      </c>
    </row>
    <row r="13" spans="1:2" x14ac:dyDescent="0.2">
      <c r="A13" s="187" t="s">
        <v>14</v>
      </c>
      <c r="B13">
        <v>1</v>
      </c>
    </row>
    <row r="14" spans="1:2" x14ac:dyDescent="0.2">
      <c r="A14" s="187" t="s">
        <v>25</v>
      </c>
      <c r="B14">
        <v>11</v>
      </c>
    </row>
    <row r="15" spans="1:2" x14ac:dyDescent="0.2">
      <c r="A15" s="187" t="s">
        <v>26</v>
      </c>
      <c r="B15">
        <v>3</v>
      </c>
    </row>
    <row r="16" spans="1:2" x14ac:dyDescent="0.2">
      <c r="A16" s="187" t="s">
        <v>32</v>
      </c>
      <c r="B16">
        <v>1</v>
      </c>
    </row>
    <row r="17" spans="1:2" x14ac:dyDescent="0.2">
      <c r="A17" s="187" t="s">
        <v>33</v>
      </c>
      <c r="B17">
        <v>3</v>
      </c>
    </row>
    <row r="18" spans="1:2" x14ac:dyDescent="0.2">
      <c r="A18" s="33" t="s">
        <v>66</v>
      </c>
    </row>
    <row r="19" spans="1:2" x14ac:dyDescent="0.2">
      <c r="A19" s="187" t="s">
        <v>4</v>
      </c>
      <c r="B19">
        <v>2</v>
      </c>
    </row>
    <row r="20" spans="1:2" x14ac:dyDescent="0.2">
      <c r="A20" s="187" t="s">
        <v>19</v>
      </c>
      <c r="B20">
        <v>2</v>
      </c>
    </row>
    <row r="21" spans="1:2" x14ac:dyDescent="0.2">
      <c r="A21" s="187" t="s">
        <v>67</v>
      </c>
      <c r="B21">
        <v>5</v>
      </c>
    </row>
    <row r="22" spans="1:2" x14ac:dyDescent="0.2">
      <c r="A22" s="187" t="s">
        <v>28</v>
      </c>
      <c r="B22">
        <v>9</v>
      </c>
    </row>
    <row r="23" spans="1:2" x14ac:dyDescent="0.2">
      <c r="A23" s="33" t="s">
        <v>68</v>
      </c>
    </row>
    <row r="24" spans="1:2" x14ac:dyDescent="0.2">
      <c r="A24" s="187" t="s">
        <v>20</v>
      </c>
      <c r="B24">
        <v>3</v>
      </c>
    </row>
    <row r="25" spans="1:2" x14ac:dyDescent="0.2">
      <c r="A25" s="187" t="s">
        <v>21</v>
      </c>
      <c r="B25">
        <v>2</v>
      </c>
    </row>
    <row r="26" spans="1:2" x14ac:dyDescent="0.2">
      <c r="A26" s="187" t="s">
        <v>22</v>
      </c>
      <c r="B26">
        <v>5</v>
      </c>
    </row>
    <row r="27" spans="1:2" x14ac:dyDescent="0.2">
      <c r="A27" s="187" t="s">
        <v>23</v>
      </c>
      <c r="B27">
        <v>2</v>
      </c>
    </row>
    <row r="28" spans="1:2" x14ac:dyDescent="0.2">
      <c r="A28" s="187" t="s">
        <v>24</v>
      </c>
      <c r="B28">
        <v>4</v>
      </c>
    </row>
    <row r="29" spans="1:2" x14ac:dyDescent="0.2">
      <c r="A29" s="33" t="s">
        <v>69</v>
      </c>
    </row>
    <row r="30" spans="1:2" x14ac:dyDescent="0.2">
      <c r="A30" s="187" t="s">
        <v>5</v>
      </c>
      <c r="B30">
        <v>3</v>
      </c>
    </row>
    <row r="31" spans="1:2" x14ac:dyDescent="0.2">
      <c r="A31" s="187" t="s">
        <v>31</v>
      </c>
      <c r="B31">
        <v>2</v>
      </c>
    </row>
    <row r="32" spans="1:2" x14ac:dyDescent="0.2">
      <c r="A32" s="187" t="s">
        <v>34</v>
      </c>
      <c r="B32">
        <v>8</v>
      </c>
    </row>
    <row r="33" spans="1:2" x14ac:dyDescent="0.2">
      <c r="A33" s="33" t="s">
        <v>70</v>
      </c>
    </row>
    <row r="34" spans="1:2" x14ac:dyDescent="0.2">
      <c r="A34" s="187" t="s">
        <v>2</v>
      </c>
      <c r="B34">
        <v>12</v>
      </c>
    </row>
    <row r="35" spans="1:2" x14ac:dyDescent="0.2">
      <c r="A35" s="33" t="s">
        <v>35</v>
      </c>
    </row>
    <row r="36" spans="1:2" x14ac:dyDescent="0.2">
      <c r="A36" s="187" t="s">
        <v>8</v>
      </c>
      <c r="B36">
        <v>2</v>
      </c>
    </row>
    <row r="37" spans="1:2" x14ac:dyDescent="0.2">
      <c r="A37" s="187" t="s">
        <v>11</v>
      </c>
      <c r="B37">
        <v>8</v>
      </c>
    </row>
    <row r="38" spans="1:2" x14ac:dyDescent="0.2">
      <c r="A38" s="187" t="s">
        <v>35</v>
      </c>
      <c r="B38">
        <v>2</v>
      </c>
    </row>
    <row r="39" spans="1:2" x14ac:dyDescent="0.2">
      <c r="A39" s="33" t="s">
        <v>71</v>
      </c>
    </row>
    <row r="40" spans="1:2" x14ac:dyDescent="0.2">
      <c r="A40" s="187" t="s">
        <v>12</v>
      </c>
      <c r="B40">
        <v>3</v>
      </c>
    </row>
    <row r="41" spans="1:2" x14ac:dyDescent="0.2">
      <c r="A41" s="187" t="s">
        <v>13</v>
      </c>
      <c r="B41">
        <v>1</v>
      </c>
    </row>
    <row r="42" spans="1:2" x14ac:dyDescent="0.2">
      <c r="A42" s="187" t="s">
        <v>15</v>
      </c>
      <c r="B42">
        <v>1</v>
      </c>
    </row>
    <row r="43" spans="1:2" x14ac:dyDescent="0.2">
      <c r="A43" s="187" t="s">
        <v>16</v>
      </c>
      <c r="B43">
        <v>2</v>
      </c>
    </row>
    <row r="44" spans="1:2" x14ac:dyDescent="0.2">
      <c r="A44" s="33" t="s">
        <v>72</v>
      </c>
    </row>
    <row r="45" spans="1:2" x14ac:dyDescent="0.2">
      <c r="A45" s="187" t="s">
        <v>9</v>
      </c>
      <c r="B45">
        <v>2</v>
      </c>
    </row>
    <row r="46" spans="1:2" x14ac:dyDescent="0.2">
      <c r="A46" s="33" t="s">
        <v>36</v>
      </c>
    </row>
    <row r="47" spans="1:2" x14ac:dyDescent="0.2">
      <c r="A47" s="187" t="s">
        <v>36</v>
      </c>
    </row>
    <row r="48" spans="1:2" x14ac:dyDescent="0.2">
      <c r="A48" s="33" t="s">
        <v>37</v>
      </c>
      <c r="B48">
        <v>147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rgb="FFFFE593"/>
  </sheetPr>
  <dimension ref="A2:AD153"/>
  <sheetViews>
    <sheetView showGridLines="0" tabSelected="1" topLeftCell="B1" zoomScale="90" zoomScaleNormal="60" workbookViewId="0">
      <pane ySplit="5" topLeftCell="A16" activePane="bottomLeft" state="frozen"/>
      <selection pane="bottomLeft" activeCell="D16" sqref="D16"/>
    </sheetView>
  </sheetViews>
  <sheetFormatPr baseColWidth="10" defaultColWidth="9.1640625" defaultRowHeight="12" x14ac:dyDescent="0.2"/>
  <cols>
    <col min="1" max="1" width="9.1640625" style="53" customWidth="1"/>
    <col min="2" max="2" width="68.83203125" style="53" customWidth="1"/>
    <col min="3" max="3" width="48.5" style="53" customWidth="1"/>
    <col min="4" max="4" width="17.83203125" style="53" customWidth="1"/>
    <col min="5" max="8" width="20.5" style="53" customWidth="1"/>
    <col min="9" max="9" width="9.5" style="53" hidden="1" customWidth="1"/>
    <col min="10" max="10" width="10.5" style="53" customWidth="1"/>
    <col min="11" max="11" width="9.5" style="53" hidden="1" customWidth="1"/>
    <col min="12" max="12" width="14.33203125" style="53" customWidth="1"/>
    <col min="13" max="16" width="9.5" style="53" hidden="1" customWidth="1"/>
    <col min="17" max="21" width="9.5" style="53" customWidth="1"/>
    <col min="22" max="22" width="9.5" style="55" customWidth="1"/>
    <col min="23" max="28" width="9.5" style="53" customWidth="1"/>
    <col min="29" max="29" width="14.6640625" style="192" hidden="1" customWidth="1"/>
    <col min="30" max="51" width="11.5" style="53" customWidth="1"/>
    <col min="52" max="16384" width="9.1640625" style="53"/>
  </cols>
  <sheetData>
    <row r="2" spans="2:29" ht="21.75" customHeight="1" x14ac:dyDescent="0.2">
      <c r="B2" s="52"/>
      <c r="C2" s="271" t="s">
        <v>73</v>
      </c>
      <c r="D2" s="271"/>
      <c r="E2" s="271"/>
      <c r="F2" s="271"/>
      <c r="G2" s="271"/>
      <c r="H2" s="271"/>
      <c r="I2" s="271"/>
      <c r="J2" s="271"/>
      <c r="K2" s="271"/>
      <c r="L2" s="271"/>
      <c r="M2" s="271"/>
      <c r="N2" s="271"/>
      <c r="O2" s="271"/>
      <c r="P2" s="271"/>
      <c r="Q2" s="271"/>
      <c r="R2" s="271"/>
      <c r="S2" s="271"/>
      <c r="T2" s="271"/>
      <c r="U2" s="271"/>
      <c r="V2" s="272"/>
      <c r="W2" s="271"/>
      <c r="X2" s="271"/>
      <c r="Y2" s="271"/>
      <c r="Z2" s="271"/>
      <c r="AA2" s="271"/>
      <c r="AB2" s="271"/>
    </row>
    <row r="3" spans="2:29" ht="28.5" customHeight="1" x14ac:dyDescent="0.2">
      <c r="B3" s="54"/>
      <c r="N3" s="53" t="s">
        <v>74</v>
      </c>
    </row>
    <row r="4" spans="2:29" ht="15" customHeight="1" x14ac:dyDescent="0.2">
      <c r="B4" s="54"/>
      <c r="Q4" s="53" t="s">
        <v>75</v>
      </c>
      <c r="R4" s="53" t="s">
        <v>76</v>
      </c>
      <c r="S4" s="53" t="s">
        <v>77</v>
      </c>
      <c r="T4" s="53" t="s">
        <v>78</v>
      </c>
      <c r="U4" s="53" t="s">
        <v>79</v>
      </c>
      <c r="V4" s="55" t="s">
        <v>80</v>
      </c>
      <c r="W4" s="53" t="s">
        <v>81</v>
      </c>
      <c r="X4" s="53" t="s">
        <v>82</v>
      </c>
      <c r="Y4" s="53" t="s">
        <v>83</v>
      </c>
      <c r="Z4" s="53" t="s">
        <v>84</v>
      </c>
      <c r="AA4" s="53" t="s">
        <v>85</v>
      </c>
      <c r="AB4" s="53" t="s">
        <v>86</v>
      </c>
    </row>
    <row r="5" spans="2:29" ht="37.5" customHeight="1" x14ac:dyDescent="0.2">
      <c r="B5" s="268" t="s">
        <v>38</v>
      </c>
      <c r="C5" s="268" t="s">
        <v>39</v>
      </c>
      <c r="D5" s="273" t="s">
        <v>87</v>
      </c>
      <c r="E5" s="273" t="s">
        <v>88</v>
      </c>
      <c r="F5" s="268" t="s">
        <v>89</v>
      </c>
      <c r="G5" s="268" t="s">
        <v>90</v>
      </c>
      <c r="H5" s="268" t="s">
        <v>91</v>
      </c>
      <c r="I5" s="268" t="s">
        <v>92</v>
      </c>
      <c r="J5" s="277" t="s">
        <v>93</v>
      </c>
      <c r="K5" s="277" t="s">
        <v>94</v>
      </c>
      <c r="L5" s="273" t="s">
        <v>95</v>
      </c>
      <c r="M5" s="273" t="s">
        <v>96</v>
      </c>
      <c r="N5" s="277" t="s">
        <v>97</v>
      </c>
      <c r="O5" s="273" t="s">
        <v>98</v>
      </c>
      <c r="P5" s="269" t="s">
        <v>99</v>
      </c>
      <c r="Q5" s="275" t="s">
        <v>100</v>
      </c>
      <c r="R5" s="275"/>
      <c r="S5" s="275"/>
      <c r="T5" s="275"/>
      <c r="U5" s="275"/>
      <c r="V5" s="276"/>
      <c r="W5" s="275"/>
      <c r="X5" s="275"/>
      <c r="Y5" s="275"/>
      <c r="Z5" s="275"/>
      <c r="AA5" s="275"/>
      <c r="AB5" s="275"/>
    </row>
    <row r="6" spans="2:29" ht="24" hidden="1" customHeight="1" x14ac:dyDescent="0.2">
      <c r="B6" s="268"/>
      <c r="C6" s="268"/>
      <c r="D6" s="274"/>
      <c r="E6" s="274"/>
      <c r="F6" s="268"/>
      <c r="G6" s="268"/>
      <c r="H6" s="268"/>
      <c r="I6" s="268"/>
      <c r="J6" s="278"/>
      <c r="K6" s="278"/>
      <c r="L6" s="274"/>
      <c r="M6" s="274"/>
      <c r="N6" s="278"/>
      <c r="O6" s="274"/>
      <c r="P6" s="270"/>
      <c r="Q6" s="56" t="s">
        <v>75</v>
      </c>
      <c r="R6" s="56" t="s">
        <v>76</v>
      </c>
      <c r="S6" s="56" t="s">
        <v>77</v>
      </c>
      <c r="T6" s="56" t="s">
        <v>78</v>
      </c>
      <c r="U6" s="56" t="s">
        <v>79</v>
      </c>
      <c r="V6" s="56" t="s">
        <v>80</v>
      </c>
      <c r="W6" s="56" t="s">
        <v>81</v>
      </c>
      <c r="X6" s="56" t="s">
        <v>82</v>
      </c>
      <c r="Y6" s="56" t="s">
        <v>83</v>
      </c>
      <c r="Z6" s="56" t="s">
        <v>84</v>
      </c>
      <c r="AA6" s="56" t="s">
        <v>85</v>
      </c>
      <c r="AB6" s="56" t="s">
        <v>86</v>
      </c>
      <c r="AC6" s="53"/>
    </row>
    <row r="7" spans="2:29" ht="104" hidden="1" x14ac:dyDescent="0.2">
      <c r="B7" s="69" t="s">
        <v>53</v>
      </c>
      <c r="C7" s="69" t="s">
        <v>54</v>
      </c>
      <c r="D7" s="69" t="s">
        <v>71</v>
      </c>
      <c r="E7" s="69" t="s">
        <v>15</v>
      </c>
      <c r="F7" s="69" t="s">
        <v>101</v>
      </c>
      <c r="G7" s="69" t="s">
        <v>102</v>
      </c>
      <c r="H7" s="69" t="s">
        <v>103</v>
      </c>
      <c r="I7" s="176">
        <v>1</v>
      </c>
      <c r="J7" s="176">
        <v>1</v>
      </c>
      <c r="K7" s="57"/>
      <c r="L7" s="25" t="s">
        <v>104</v>
      </c>
      <c r="M7" s="25">
        <v>1</v>
      </c>
      <c r="N7" s="25"/>
      <c r="O7" s="30" t="s">
        <v>105</v>
      </c>
      <c r="P7" s="25" t="s">
        <v>106</v>
      </c>
      <c r="Q7" s="57" t="s">
        <v>125</v>
      </c>
      <c r="R7" s="57" t="s">
        <v>125</v>
      </c>
      <c r="S7" s="57">
        <v>1</v>
      </c>
      <c r="T7" s="57" t="s">
        <v>125</v>
      </c>
      <c r="U7" s="57" t="s">
        <v>125</v>
      </c>
      <c r="V7" s="57">
        <v>1</v>
      </c>
      <c r="W7" s="57" t="s">
        <v>125</v>
      </c>
      <c r="X7" s="57" t="s">
        <v>125</v>
      </c>
      <c r="Y7" s="57">
        <v>1</v>
      </c>
      <c r="Z7" s="57" t="s">
        <v>125</v>
      </c>
      <c r="AA7" s="57" t="s">
        <v>125</v>
      </c>
      <c r="AB7" s="57">
        <v>1</v>
      </c>
      <c r="AC7" s="58">
        <f>+SUM(Q7:AB7)</f>
        <v>4</v>
      </c>
    </row>
    <row r="8" spans="2:29" ht="78" hidden="1" x14ac:dyDescent="0.2">
      <c r="B8" s="69" t="s">
        <v>53</v>
      </c>
      <c r="C8" s="69" t="s">
        <v>54</v>
      </c>
      <c r="D8" s="69" t="s">
        <v>71</v>
      </c>
      <c r="E8" s="69" t="s">
        <v>13</v>
      </c>
      <c r="F8" s="69" t="s">
        <v>107</v>
      </c>
      <c r="G8" s="69" t="s">
        <v>108</v>
      </c>
      <c r="H8" s="62" t="s">
        <v>109</v>
      </c>
      <c r="I8" s="176">
        <v>1</v>
      </c>
      <c r="J8" s="176">
        <v>1</v>
      </c>
      <c r="K8" s="57"/>
      <c r="L8" s="25" t="s">
        <v>104</v>
      </c>
      <c r="M8" s="60">
        <v>0</v>
      </c>
      <c r="N8" s="61">
        <v>1</v>
      </c>
      <c r="O8" s="30" t="s">
        <v>110</v>
      </c>
      <c r="P8" s="25" t="s">
        <v>106</v>
      </c>
      <c r="Q8" s="57" t="s">
        <v>125</v>
      </c>
      <c r="R8" s="57" t="s">
        <v>125</v>
      </c>
      <c r="S8" s="57" t="s">
        <v>125</v>
      </c>
      <c r="T8" s="57">
        <v>0.6</v>
      </c>
      <c r="U8" s="57" t="s">
        <v>125</v>
      </c>
      <c r="V8" s="57" t="s">
        <v>125</v>
      </c>
      <c r="W8" s="57" t="s">
        <v>125</v>
      </c>
      <c r="X8" s="57">
        <v>0.85</v>
      </c>
      <c r="Y8" s="57" t="s">
        <v>125</v>
      </c>
      <c r="Z8" s="57" t="s">
        <v>125</v>
      </c>
      <c r="AA8" s="57" t="s">
        <v>125</v>
      </c>
      <c r="AB8" s="57">
        <v>1</v>
      </c>
      <c r="AC8" s="58">
        <f t="shared" ref="AC8:AC57" si="0">+SUM(Q8:AB8)</f>
        <v>2.4500000000000002</v>
      </c>
    </row>
    <row r="9" spans="2:29" ht="78" hidden="1" x14ac:dyDescent="0.2">
      <c r="B9" s="69" t="s">
        <v>53</v>
      </c>
      <c r="C9" s="69" t="s">
        <v>54</v>
      </c>
      <c r="D9" s="69" t="s">
        <v>71</v>
      </c>
      <c r="E9" s="69" t="s">
        <v>16</v>
      </c>
      <c r="F9" s="69" t="s">
        <v>111</v>
      </c>
      <c r="G9" s="70" t="s">
        <v>112</v>
      </c>
      <c r="H9" s="69" t="s">
        <v>113</v>
      </c>
      <c r="I9" s="176">
        <v>0.9</v>
      </c>
      <c r="J9" s="176">
        <v>0.9</v>
      </c>
      <c r="K9" s="57"/>
      <c r="L9" s="25" t="s">
        <v>104</v>
      </c>
      <c r="M9" s="25">
        <v>0.9</v>
      </c>
      <c r="N9" s="25"/>
      <c r="O9" s="30" t="s">
        <v>114</v>
      </c>
      <c r="P9" s="25" t="s">
        <v>106</v>
      </c>
      <c r="Q9" s="57">
        <v>0.9</v>
      </c>
      <c r="R9" s="57">
        <v>0.9</v>
      </c>
      <c r="S9" s="57">
        <v>0.9</v>
      </c>
      <c r="T9" s="57">
        <v>0.9</v>
      </c>
      <c r="U9" s="57">
        <v>0.9</v>
      </c>
      <c r="V9" s="57">
        <v>0.9</v>
      </c>
      <c r="W9" s="57">
        <v>0.9</v>
      </c>
      <c r="X9" s="57">
        <v>0.9</v>
      </c>
      <c r="Y9" s="57">
        <v>0.9</v>
      </c>
      <c r="Z9" s="57">
        <v>0.9</v>
      </c>
      <c r="AA9" s="57">
        <v>0.9</v>
      </c>
      <c r="AB9" s="57">
        <v>0.9</v>
      </c>
      <c r="AC9" s="58">
        <f t="shared" si="0"/>
        <v>10.800000000000002</v>
      </c>
    </row>
    <row r="10" spans="2:29" ht="130" hidden="1" x14ac:dyDescent="0.2">
      <c r="B10" s="69" t="s">
        <v>53</v>
      </c>
      <c r="C10" s="69" t="s">
        <v>54</v>
      </c>
      <c r="D10" s="69" t="s">
        <v>71</v>
      </c>
      <c r="E10" s="69" t="s">
        <v>16</v>
      </c>
      <c r="F10" s="69" t="s">
        <v>115</v>
      </c>
      <c r="G10" s="70" t="s">
        <v>116</v>
      </c>
      <c r="H10" s="69" t="s">
        <v>117</v>
      </c>
      <c r="I10" s="176">
        <v>0.9</v>
      </c>
      <c r="J10" s="176">
        <v>0.9</v>
      </c>
      <c r="K10" s="57"/>
      <c r="L10" s="25" t="s">
        <v>104</v>
      </c>
      <c r="M10" s="25">
        <v>0.9</v>
      </c>
      <c r="N10" s="25"/>
      <c r="O10" s="30" t="s">
        <v>114</v>
      </c>
      <c r="P10" s="25" t="s">
        <v>106</v>
      </c>
      <c r="Q10" s="57">
        <v>0.03</v>
      </c>
      <c r="R10" s="57">
        <v>0.06</v>
      </c>
      <c r="S10" s="57">
        <v>0.11</v>
      </c>
      <c r="T10" s="57">
        <v>0.18</v>
      </c>
      <c r="U10" s="57">
        <v>0.28000000000000003</v>
      </c>
      <c r="V10" s="57">
        <v>0.39</v>
      </c>
      <c r="W10" s="57">
        <v>0.41</v>
      </c>
      <c r="X10" s="57">
        <v>0.55000000000000004</v>
      </c>
      <c r="Y10" s="57">
        <v>0.62</v>
      </c>
      <c r="Z10" s="57">
        <v>0.71</v>
      </c>
      <c r="AA10" s="57">
        <v>0.8</v>
      </c>
      <c r="AB10" s="57">
        <v>0.9</v>
      </c>
      <c r="AC10" s="58">
        <f t="shared" si="0"/>
        <v>5.04</v>
      </c>
    </row>
    <row r="11" spans="2:29" ht="78" hidden="1" x14ac:dyDescent="0.2">
      <c r="B11" s="69" t="s">
        <v>53</v>
      </c>
      <c r="C11" s="69" t="s">
        <v>54</v>
      </c>
      <c r="D11" s="69" t="s">
        <v>71</v>
      </c>
      <c r="E11" s="69" t="s">
        <v>12</v>
      </c>
      <c r="F11" s="69" t="s">
        <v>118</v>
      </c>
      <c r="G11" s="69" t="s">
        <v>119</v>
      </c>
      <c r="H11" s="69" t="s">
        <v>120</v>
      </c>
      <c r="I11" s="176">
        <v>1</v>
      </c>
      <c r="J11" s="176">
        <v>1</v>
      </c>
      <c r="K11" s="57"/>
      <c r="L11" s="25" t="s">
        <v>104</v>
      </c>
      <c r="M11" s="134">
        <v>0.1</v>
      </c>
      <c r="N11" s="25"/>
      <c r="O11" s="30" t="s">
        <v>121</v>
      </c>
      <c r="P11" s="25" t="s">
        <v>106</v>
      </c>
      <c r="Q11" s="57" t="s">
        <v>125</v>
      </c>
      <c r="R11" s="57" t="s">
        <v>125</v>
      </c>
      <c r="S11" s="57" t="s">
        <v>125</v>
      </c>
      <c r="T11" s="57">
        <v>0.1</v>
      </c>
      <c r="U11" s="57" t="s">
        <v>125</v>
      </c>
      <c r="V11" s="57" t="s">
        <v>125</v>
      </c>
      <c r="W11" s="57" t="s">
        <v>125</v>
      </c>
      <c r="X11" s="57">
        <v>0.4</v>
      </c>
      <c r="Y11" s="57" t="s">
        <v>125</v>
      </c>
      <c r="Z11" s="57" t="s">
        <v>125</v>
      </c>
      <c r="AA11" s="57" t="s">
        <v>125</v>
      </c>
      <c r="AB11" s="57">
        <v>0.5</v>
      </c>
      <c r="AC11" s="58">
        <f>+SUM(Q11:AB11)</f>
        <v>1</v>
      </c>
    </row>
    <row r="12" spans="2:29" ht="130" hidden="1" x14ac:dyDescent="0.2">
      <c r="B12" s="69" t="s">
        <v>53</v>
      </c>
      <c r="C12" s="69" t="s">
        <v>55</v>
      </c>
      <c r="D12" s="69" t="s">
        <v>71</v>
      </c>
      <c r="E12" s="69" t="s">
        <v>12</v>
      </c>
      <c r="F12" s="69" t="s">
        <v>122</v>
      </c>
      <c r="G12" s="69" t="s">
        <v>123</v>
      </c>
      <c r="H12" s="69" t="s">
        <v>124</v>
      </c>
      <c r="I12" s="176" t="s">
        <v>125</v>
      </c>
      <c r="J12" s="176">
        <v>0.8</v>
      </c>
      <c r="K12" s="57" t="s">
        <v>126</v>
      </c>
      <c r="L12" s="25" t="s">
        <v>104</v>
      </c>
      <c r="M12" s="25">
        <v>0</v>
      </c>
      <c r="N12" s="25"/>
      <c r="O12" s="30" t="s">
        <v>121</v>
      </c>
      <c r="P12" s="25" t="s">
        <v>106</v>
      </c>
      <c r="Q12" s="57" t="s">
        <v>125</v>
      </c>
      <c r="R12" s="57" t="s">
        <v>125</v>
      </c>
      <c r="S12" s="57">
        <v>0.2</v>
      </c>
      <c r="T12" s="57" t="s">
        <v>125</v>
      </c>
      <c r="U12" s="57" t="s">
        <v>125</v>
      </c>
      <c r="V12" s="57">
        <f>S12+S12</f>
        <v>0.4</v>
      </c>
      <c r="W12" s="57" t="s">
        <v>125</v>
      </c>
      <c r="X12" s="57" t="s">
        <v>125</v>
      </c>
      <c r="Y12" s="57">
        <f>S12+V12</f>
        <v>0.60000000000000009</v>
      </c>
      <c r="Z12" s="57" t="s">
        <v>125</v>
      </c>
      <c r="AA12" s="57" t="s">
        <v>125</v>
      </c>
      <c r="AB12" s="57">
        <f>S12+Y12</f>
        <v>0.8</v>
      </c>
      <c r="AC12" s="58">
        <f>+SUM(Q12:AB12)</f>
        <v>2</v>
      </c>
    </row>
    <row r="13" spans="2:29" ht="87.75" hidden="1" customHeight="1" x14ac:dyDescent="0.2">
      <c r="B13" s="69" t="s">
        <v>53</v>
      </c>
      <c r="C13" s="69" t="s">
        <v>55</v>
      </c>
      <c r="D13" s="69" t="s">
        <v>71</v>
      </c>
      <c r="E13" s="69" t="s">
        <v>12</v>
      </c>
      <c r="F13" s="69" t="s">
        <v>118</v>
      </c>
      <c r="G13" s="69" t="s">
        <v>127</v>
      </c>
      <c r="H13" s="69" t="s">
        <v>128</v>
      </c>
      <c r="I13" s="176" t="s">
        <v>125</v>
      </c>
      <c r="J13" s="70">
        <v>900</v>
      </c>
      <c r="K13" s="57" t="s">
        <v>126</v>
      </c>
      <c r="L13" s="25" t="s">
        <v>104</v>
      </c>
      <c r="M13" s="25">
        <v>0</v>
      </c>
      <c r="N13" s="25"/>
      <c r="O13" s="30" t="s">
        <v>121</v>
      </c>
      <c r="P13" s="25" t="s">
        <v>106</v>
      </c>
      <c r="Q13" s="57" t="s">
        <v>125</v>
      </c>
      <c r="R13" s="57" t="s">
        <v>125</v>
      </c>
      <c r="S13" s="57" t="s">
        <v>125</v>
      </c>
      <c r="T13" s="25">
        <v>900</v>
      </c>
      <c r="U13" s="57" t="s">
        <v>125</v>
      </c>
      <c r="V13" s="57" t="s">
        <v>125</v>
      </c>
      <c r="W13" s="57" t="s">
        <v>125</v>
      </c>
      <c r="X13" s="25">
        <v>900</v>
      </c>
      <c r="Y13" s="57" t="s">
        <v>125</v>
      </c>
      <c r="Z13" s="57" t="s">
        <v>125</v>
      </c>
      <c r="AA13" s="57" t="s">
        <v>125</v>
      </c>
      <c r="AB13" s="25">
        <v>900</v>
      </c>
      <c r="AC13" s="58"/>
    </row>
    <row r="14" spans="2:29" ht="143" x14ac:dyDescent="0.2">
      <c r="B14" s="69" t="s">
        <v>53</v>
      </c>
      <c r="C14" s="69" t="s">
        <v>55</v>
      </c>
      <c r="D14" s="69" t="s">
        <v>68</v>
      </c>
      <c r="E14" s="69" t="s">
        <v>24</v>
      </c>
      <c r="F14" s="62" t="s">
        <v>129</v>
      </c>
      <c r="G14" s="62" t="s">
        <v>130</v>
      </c>
      <c r="H14" s="223" t="s">
        <v>131</v>
      </c>
      <c r="I14" s="70">
        <v>32</v>
      </c>
      <c r="J14" s="70">
        <v>20</v>
      </c>
      <c r="K14" s="70" t="s">
        <v>126</v>
      </c>
      <c r="L14" s="25" t="s">
        <v>104</v>
      </c>
      <c r="M14" s="60">
        <v>0</v>
      </c>
      <c r="N14" s="60">
        <v>32</v>
      </c>
      <c r="O14" s="30" t="s">
        <v>132</v>
      </c>
      <c r="P14" s="25" t="s">
        <v>106</v>
      </c>
      <c r="Q14" s="57" t="s">
        <v>125</v>
      </c>
      <c r="R14" s="57" t="s">
        <v>125</v>
      </c>
      <c r="S14" s="25">
        <v>5</v>
      </c>
      <c r="T14" s="57" t="s">
        <v>125</v>
      </c>
      <c r="U14" s="57" t="s">
        <v>125</v>
      </c>
      <c r="V14" s="25">
        <v>5</v>
      </c>
      <c r="W14" s="57" t="s">
        <v>125</v>
      </c>
      <c r="X14" s="57" t="s">
        <v>125</v>
      </c>
      <c r="Y14" s="25">
        <v>5</v>
      </c>
      <c r="Z14" s="57" t="s">
        <v>125</v>
      </c>
      <c r="AA14" s="57" t="s">
        <v>125</v>
      </c>
      <c r="AB14" s="25">
        <v>5</v>
      </c>
      <c r="AC14" s="58">
        <f>+SUM(Q14:AB14)</f>
        <v>20</v>
      </c>
    </row>
    <row r="15" spans="2:29" ht="117" x14ac:dyDescent="0.2">
      <c r="B15" s="69" t="s">
        <v>53</v>
      </c>
      <c r="C15" s="69" t="s">
        <v>54</v>
      </c>
      <c r="D15" s="69" t="s">
        <v>68</v>
      </c>
      <c r="E15" s="69" t="s">
        <v>24</v>
      </c>
      <c r="F15" s="62" t="s">
        <v>133</v>
      </c>
      <c r="G15" s="62" t="s">
        <v>134</v>
      </c>
      <c r="H15" s="133" t="s">
        <v>135</v>
      </c>
      <c r="I15" s="124">
        <v>0.98</v>
      </c>
      <c r="J15" s="124">
        <v>0.98</v>
      </c>
      <c r="K15" s="124" t="s">
        <v>126</v>
      </c>
      <c r="L15" s="25" t="s">
        <v>104</v>
      </c>
      <c r="M15" s="64">
        <v>0</v>
      </c>
      <c r="N15" s="64">
        <v>0.98</v>
      </c>
      <c r="O15" s="30" t="s">
        <v>132</v>
      </c>
      <c r="P15" s="25" t="s">
        <v>106</v>
      </c>
      <c r="Q15" s="57">
        <v>0.98</v>
      </c>
      <c r="R15" s="57">
        <v>0.98</v>
      </c>
      <c r="S15" s="57">
        <v>0.98</v>
      </c>
      <c r="T15" s="57">
        <v>0.98</v>
      </c>
      <c r="U15" s="57">
        <v>0.98</v>
      </c>
      <c r="V15" s="57">
        <v>0.98</v>
      </c>
      <c r="W15" s="57">
        <v>0.98</v>
      </c>
      <c r="X15" s="57">
        <v>0.98</v>
      </c>
      <c r="Y15" s="57">
        <v>0.98</v>
      </c>
      <c r="Z15" s="57">
        <v>0.98</v>
      </c>
      <c r="AA15" s="57">
        <v>0.98</v>
      </c>
      <c r="AB15" s="57">
        <v>0.98</v>
      </c>
      <c r="AC15" s="58">
        <f t="shared" si="0"/>
        <v>11.760000000000003</v>
      </c>
    </row>
    <row r="16" spans="2:29" ht="104" x14ac:dyDescent="0.2">
      <c r="B16" s="69" t="s">
        <v>53</v>
      </c>
      <c r="C16" s="69" t="s">
        <v>54</v>
      </c>
      <c r="D16" s="69" t="s">
        <v>68</v>
      </c>
      <c r="E16" s="69" t="s">
        <v>24</v>
      </c>
      <c r="F16" s="62" t="s">
        <v>136</v>
      </c>
      <c r="G16" s="62" t="s">
        <v>137</v>
      </c>
      <c r="H16" s="223" t="s">
        <v>138</v>
      </c>
      <c r="I16" s="67">
        <v>0.69940000000000002</v>
      </c>
      <c r="J16" s="67">
        <v>0.05</v>
      </c>
      <c r="K16" s="65">
        <v>0.75</v>
      </c>
      <c r="L16" s="25" t="s">
        <v>104</v>
      </c>
      <c r="M16" s="66">
        <v>0.55000000000000004</v>
      </c>
      <c r="N16" s="66">
        <v>0.7</v>
      </c>
      <c r="O16" s="30" t="s">
        <v>105</v>
      </c>
      <c r="P16" s="25" t="s">
        <v>106</v>
      </c>
      <c r="Q16" s="57" t="s">
        <v>125</v>
      </c>
      <c r="R16" s="57" t="s">
        <v>125</v>
      </c>
      <c r="S16" s="57" t="s">
        <v>125</v>
      </c>
      <c r="T16" s="57" t="s">
        <v>125</v>
      </c>
      <c r="U16" s="65">
        <v>0.01</v>
      </c>
      <c r="V16" s="57" t="s">
        <v>125</v>
      </c>
      <c r="W16" s="65">
        <v>0.01</v>
      </c>
      <c r="X16" s="57" t="s">
        <v>125</v>
      </c>
      <c r="Y16" s="65">
        <v>0.01</v>
      </c>
      <c r="Z16" s="57" t="s">
        <v>125</v>
      </c>
      <c r="AA16" s="65">
        <v>0.01</v>
      </c>
      <c r="AB16" s="65">
        <v>0.01</v>
      </c>
      <c r="AC16" s="58">
        <f t="shared" si="0"/>
        <v>0.05</v>
      </c>
    </row>
    <row r="17" spans="2:29" ht="78" x14ac:dyDescent="0.2">
      <c r="B17" s="69" t="s">
        <v>53</v>
      </c>
      <c r="C17" s="69" t="s">
        <v>54</v>
      </c>
      <c r="D17" s="69" t="s">
        <v>68</v>
      </c>
      <c r="E17" s="69" t="s">
        <v>24</v>
      </c>
      <c r="F17" s="62" t="s">
        <v>139</v>
      </c>
      <c r="G17" s="62" t="s">
        <v>140</v>
      </c>
      <c r="H17" s="223" t="s">
        <v>141</v>
      </c>
      <c r="I17" s="67">
        <v>0.65</v>
      </c>
      <c r="J17" s="67">
        <v>0.1</v>
      </c>
      <c r="K17" s="67">
        <v>0.75</v>
      </c>
      <c r="L17" s="25" t="s">
        <v>104</v>
      </c>
      <c r="M17" s="68">
        <v>0.65</v>
      </c>
      <c r="N17" s="68">
        <v>0.65</v>
      </c>
      <c r="O17" s="69" t="s">
        <v>105</v>
      </c>
      <c r="P17" s="70" t="s">
        <v>106</v>
      </c>
      <c r="Q17" s="57" t="s">
        <v>125</v>
      </c>
      <c r="R17" s="57" t="s">
        <v>125</v>
      </c>
      <c r="S17" s="67">
        <v>0.01</v>
      </c>
      <c r="T17" s="67">
        <v>0.01</v>
      </c>
      <c r="U17" s="67">
        <v>0.01</v>
      </c>
      <c r="V17" s="67">
        <v>0.01</v>
      </c>
      <c r="W17" s="67">
        <v>0.01</v>
      </c>
      <c r="X17" s="67">
        <v>0.01</v>
      </c>
      <c r="Y17" s="67">
        <v>0.01</v>
      </c>
      <c r="Z17" s="67">
        <v>0.01</v>
      </c>
      <c r="AA17" s="67">
        <v>0.01</v>
      </c>
      <c r="AB17" s="67">
        <v>0.01</v>
      </c>
      <c r="AC17" s="58">
        <f t="shared" si="0"/>
        <v>9.9999999999999992E-2</v>
      </c>
    </row>
    <row r="18" spans="2:29" ht="90" x14ac:dyDescent="0.2">
      <c r="B18" s="224" t="s">
        <v>53</v>
      </c>
      <c r="C18" s="69" t="s">
        <v>54</v>
      </c>
      <c r="D18" s="69" t="s">
        <v>68</v>
      </c>
      <c r="E18" s="224" t="s">
        <v>23</v>
      </c>
      <c r="F18" s="224" t="s">
        <v>142</v>
      </c>
      <c r="G18" s="224" t="s">
        <v>143</v>
      </c>
      <c r="H18" s="224" t="s">
        <v>144</v>
      </c>
      <c r="I18" s="225">
        <v>13</v>
      </c>
      <c r="J18" s="225">
        <v>17</v>
      </c>
      <c r="K18" s="72"/>
      <c r="L18" s="25" t="s">
        <v>104</v>
      </c>
      <c r="M18" s="72">
        <v>13</v>
      </c>
      <c r="N18" s="72"/>
      <c r="O18" s="71" t="s">
        <v>145</v>
      </c>
      <c r="P18" s="72" t="s">
        <v>106</v>
      </c>
      <c r="Q18" s="57" t="s">
        <v>125</v>
      </c>
      <c r="R18" s="57" t="s">
        <v>125</v>
      </c>
      <c r="S18" s="57" t="s">
        <v>125</v>
      </c>
      <c r="T18" s="57" t="s">
        <v>125</v>
      </c>
      <c r="U18" s="57" t="s">
        <v>125</v>
      </c>
      <c r="V18" s="57" t="s">
        <v>125</v>
      </c>
      <c r="W18" s="72">
        <v>8</v>
      </c>
      <c r="X18" s="57" t="s">
        <v>125</v>
      </c>
      <c r="Y18" s="57" t="s">
        <v>125</v>
      </c>
      <c r="Z18" s="57" t="s">
        <v>125</v>
      </c>
      <c r="AA18" s="57" t="s">
        <v>125</v>
      </c>
      <c r="AB18" s="72">
        <v>9</v>
      </c>
      <c r="AC18" s="58">
        <f t="shared" si="0"/>
        <v>17</v>
      </c>
    </row>
    <row r="19" spans="2:29" ht="135" x14ac:dyDescent="0.2">
      <c r="B19" s="224" t="s">
        <v>53</v>
      </c>
      <c r="C19" s="69" t="s">
        <v>54</v>
      </c>
      <c r="D19" s="69" t="s">
        <v>68</v>
      </c>
      <c r="E19" s="224" t="s">
        <v>23</v>
      </c>
      <c r="F19" s="224" t="s">
        <v>146</v>
      </c>
      <c r="G19" s="224" t="s">
        <v>147</v>
      </c>
      <c r="H19" s="224" t="s">
        <v>148</v>
      </c>
      <c r="I19" s="225">
        <v>2</v>
      </c>
      <c r="J19" s="225">
        <v>2</v>
      </c>
      <c r="K19" s="72"/>
      <c r="L19" s="25" t="s">
        <v>104</v>
      </c>
      <c r="M19" s="72">
        <v>2</v>
      </c>
      <c r="N19" s="72"/>
      <c r="O19" s="71" t="s">
        <v>149</v>
      </c>
      <c r="P19" s="72" t="s">
        <v>106</v>
      </c>
      <c r="Q19" s="57" t="s">
        <v>125</v>
      </c>
      <c r="R19" s="72">
        <v>1</v>
      </c>
      <c r="S19" s="57" t="s">
        <v>125</v>
      </c>
      <c r="T19" s="57" t="s">
        <v>125</v>
      </c>
      <c r="U19" s="57" t="s">
        <v>125</v>
      </c>
      <c r="V19" s="57" t="s">
        <v>125</v>
      </c>
      <c r="W19" s="57" t="s">
        <v>125</v>
      </c>
      <c r="X19" s="72">
        <v>1</v>
      </c>
      <c r="Y19" s="57" t="s">
        <v>125</v>
      </c>
      <c r="Z19" s="57" t="s">
        <v>125</v>
      </c>
      <c r="AA19" s="57" t="s">
        <v>125</v>
      </c>
      <c r="AB19" s="57" t="s">
        <v>125</v>
      </c>
      <c r="AC19" s="58">
        <f t="shared" si="0"/>
        <v>2</v>
      </c>
    </row>
    <row r="20" spans="2:29" ht="156" x14ac:dyDescent="0.2">
      <c r="B20" s="69" t="s">
        <v>53</v>
      </c>
      <c r="C20" s="69" t="s">
        <v>54</v>
      </c>
      <c r="D20" s="69" t="s">
        <v>68</v>
      </c>
      <c r="E20" s="69" t="s">
        <v>22</v>
      </c>
      <c r="F20" s="69" t="s">
        <v>150</v>
      </c>
      <c r="G20" s="69" t="s">
        <v>151</v>
      </c>
      <c r="H20" s="69" t="s">
        <v>152</v>
      </c>
      <c r="I20" s="82">
        <v>0.85</v>
      </c>
      <c r="J20" s="67">
        <f t="shared" ref="J20:J21" si="1">+I20</f>
        <v>0.85</v>
      </c>
      <c r="K20" s="73"/>
      <c r="L20" s="25" t="s">
        <v>104</v>
      </c>
      <c r="M20" s="30">
        <v>0</v>
      </c>
      <c r="N20" s="30">
        <v>87</v>
      </c>
      <c r="O20" s="30" t="s">
        <v>153</v>
      </c>
      <c r="P20" s="30" t="s">
        <v>106</v>
      </c>
      <c r="Q20" s="57" t="s">
        <v>125</v>
      </c>
      <c r="R20" s="57" t="s">
        <v>125</v>
      </c>
      <c r="S20" s="57" t="s">
        <v>125</v>
      </c>
      <c r="T20" s="57" t="s">
        <v>125</v>
      </c>
      <c r="U20" s="57" t="s">
        <v>125</v>
      </c>
      <c r="V20" s="73">
        <v>0.85</v>
      </c>
      <c r="W20" s="57" t="s">
        <v>125</v>
      </c>
      <c r="X20" s="57" t="s">
        <v>125</v>
      </c>
      <c r="Y20" s="57" t="s">
        <v>125</v>
      </c>
      <c r="Z20" s="57" t="s">
        <v>125</v>
      </c>
      <c r="AA20" s="57" t="s">
        <v>125</v>
      </c>
      <c r="AB20" s="73">
        <v>0.85</v>
      </c>
      <c r="AC20" s="58">
        <f t="shared" si="0"/>
        <v>1.7</v>
      </c>
    </row>
    <row r="21" spans="2:29" ht="91" x14ac:dyDescent="0.2">
      <c r="B21" s="69" t="s">
        <v>53</v>
      </c>
      <c r="C21" s="69" t="s">
        <v>54</v>
      </c>
      <c r="D21" s="69" t="s">
        <v>68</v>
      </c>
      <c r="E21" s="69" t="s">
        <v>22</v>
      </c>
      <c r="F21" s="69" t="s">
        <v>154</v>
      </c>
      <c r="G21" s="69" t="s">
        <v>155</v>
      </c>
      <c r="H21" s="69" t="s">
        <v>156</v>
      </c>
      <c r="I21" s="226">
        <v>0.9</v>
      </c>
      <c r="J21" s="67">
        <f t="shared" si="1"/>
        <v>0.9</v>
      </c>
      <c r="K21" s="61"/>
      <c r="L21" s="25" t="s">
        <v>104</v>
      </c>
      <c r="M21" s="30">
        <v>72</v>
      </c>
      <c r="N21" s="30">
        <v>90</v>
      </c>
      <c r="O21" s="30" t="s">
        <v>153</v>
      </c>
      <c r="P21" s="25" t="s">
        <v>106</v>
      </c>
      <c r="Q21" s="57" t="s">
        <v>125</v>
      </c>
      <c r="R21" s="57" t="s">
        <v>125</v>
      </c>
      <c r="S21" s="57" t="s">
        <v>125</v>
      </c>
      <c r="T21" s="57" t="s">
        <v>125</v>
      </c>
      <c r="U21" s="57" t="s">
        <v>125</v>
      </c>
      <c r="V21" s="61">
        <v>0.9</v>
      </c>
      <c r="W21" s="57" t="s">
        <v>125</v>
      </c>
      <c r="X21" s="57" t="s">
        <v>125</v>
      </c>
      <c r="Y21" s="57" t="s">
        <v>125</v>
      </c>
      <c r="Z21" s="57" t="s">
        <v>125</v>
      </c>
      <c r="AA21" s="57" t="s">
        <v>125</v>
      </c>
      <c r="AB21" s="61">
        <v>0.9</v>
      </c>
      <c r="AC21" s="58">
        <f t="shared" si="0"/>
        <v>1.8</v>
      </c>
    </row>
    <row r="22" spans="2:29" ht="78" x14ac:dyDescent="0.2">
      <c r="B22" s="69" t="s">
        <v>53</v>
      </c>
      <c r="C22" s="69" t="s">
        <v>54</v>
      </c>
      <c r="D22" s="69" t="s">
        <v>68</v>
      </c>
      <c r="E22" s="69" t="s">
        <v>22</v>
      </c>
      <c r="F22" s="69" t="s">
        <v>157</v>
      </c>
      <c r="G22" s="69" t="s">
        <v>158</v>
      </c>
      <c r="H22" s="69" t="s">
        <v>159</v>
      </c>
      <c r="I22" s="226">
        <v>0.95</v>
      </c>
      <c r="J22" s="67">
        <v>0.9</v>
      </c>
      <c r="K22" s="61"/>
      <c r="L22" s="25" t="s">
        <v>104</v>
      </c>
      <c r="M22" s="30">
        <v>97.7</v>
      </c>
      <c r="N22" s="30">
        <v>94</v>
      </c>
      <c r="O22" s="30" t="s">
        <v>153</v>
      </c>
      <c r="P22" s="25" t="s">
        <v>106</v>
      </c>
      <c r="Q22" s="57" t="s">
        <v>125</v>
      </c>
      <c r="R22" s="61">
        <v>0.9</v>
      </c>
      <c r="S22" s="61">
        <v>0.9</v>
      </c>
      <c r="T22" s="61">
        <v>0.9</v>
      </c>
      <c r="U22" s="61">
        <v>0.9</v>
      </c>
      <c r="V22" s="61">
        <v>0.9</v>
      </c>
      <c r="W22" s="61">
        <v>0.9</v>
      </c>
      <c r="X22" s="61">
        <v>0.9</v>
      </c>
      <c r="Y22" s="61">
        <v>0.9</v>
      </c>
      <c r="Z22" s="61">
        <v>0.9</v>
      </c>
      <c r="AA22" s="61">
        <v>0.9</v>
      </c>
      <c r="AB22" s="61">
        <v>0.9</v>
      </c>
      <c r="AC22" s="58">
        <f t="shared" si="0"/>
        <v>9.9000000000000021</v>
      </c>
    </row>
    <row r="23" spans="2:29" ht="156" x14ac:dyDescent="0.2">
      <c r="B23" s="69" t="s">
        <v>53</v>
      </c>
      <c r="C23" s="69" t="s">
        <v>54</v>
      </c>
      <c r="D23" s="69" t="s">
        <v>68</v>
      </c>
      <c r="E23" s="69" t="s">
        <v>22</v>
      </c>
      <c r="F23" s="69" t="s">
        <v>160</v>
      </c>
      <c r="G23" s="69" t="s">
        <v>161</v>
      </c>
      <c r="H23" s="69" t="s">
        <v>162</v>
      </c>
      <c r="I23" s="82">
        <v>0.8</v>
      </c>
      <c r="J23" s="67">
        <v>0.7</v>
      </c>
      <c r="K23" s="73"/>
      <c r="L23" s="25" t="s">
        <v>104</v>
      </c>
      <c r="M23" s="30">
        <v>74.7</v>
      </c>
      <c r="N23" s="30">
        <v>40</v>
      </c>
      <c r="O23" s="30" t="s">
        <v>153</v>
      </c>
      <c r="P23" s="25" t="s">
        <v>106</v>
      </c>
      <c r="Q23" s="57" t="s">
        <v>125</v>
      </c>
      <c r="R23" s="57" t="s">
        <v>125</v>
      </c>
      <c r="S23" s="61">
        <v>0.7</v>
      </c>
      <c r="T23" s="57" t="s">
        <v>125</v>
      </c>
      <c r="U23" s="57" t="s">
        <v>125</v>
      </c>
      <c r="V23" s="61">
        <v>0.7</v>
      </c>
      <c r="W23" s="57" t="s">
        <v>125</v>
      </c>
      <c r="X23" s="57" t="s">
        <v>125</v>
      </c>
      <c r="Y23" s="61">
        <v>0.7</v>
      </c>
      <c r="Z23" s="57" t="s">
        <v>125</v>
      </c>
      <c r="AA23" s="57" t="s">
        <v>125</v>
      </c>
      <c r="AB23" s="61">
        <v>0.7</v>
      </c>
      <c r="AC23" s="58">
        <f t="shared" si="0"/>
        <v>2.8</v>
      </c>
    </row>
    <row r="24" spans="2:29" ht="169" x14ac:dyDescent="0.2">
      <c r="B24" s="69" t="s">
        <v>53</v>
      </c>
      <c r="C24" s="69" t="s">
        <v>54</v>
      </c>
      <c r="D24" s="69" t="s">
        <v>68</v>
      </c>
      <c r="E24" s="69" t="s">
        <v>22</v>
      </c>
      <c r="F24" s="69" t="s">
        <v>163</v>
      </c>
      <c r="G24" s="69" t="s">
        <v>164</v>
      </c>
      <c r="H24" s="227" t="s">
        <v>165</v>
      </c>
      <c r="I24" s="226">
        <v>0.85</v>
      </c>
      <c r="J24" s="67">
        <v>0.8</v>
      </c>
      <c r="K24" s="61"/>
      <c r="L24" s="25" t="s">
        <v>104</v>
      </c>
      <c r="M24" s="25">
        <v>0</v>
      </c>
      <c r="N24" s="25">
        <v>40</v>
      </c>
      <c r="O24" s="30" t="s">
        <v>153</v>
      </c>
      <c r="P24" s="25" t="s">
        <v>106</v>
      </c>
      <c r="Q24" s="57" t="s">
        <v>125</v>
      </c>
      <c r="R24" s="57" t="s">
        <v>125</v>
      </c>
      <c r="S24" s="57" t="s">
        <v>125</v>
      </c>
      <c r="T24" s="57" t="s">
        <v>125</v>
      </c>
      <c r="U24" s="57" t="s">
        <v>125</v>
      </c>
      <c r="V24" s="61">
        <v>0.8</v>
      </c>
      <c r="W24" s="57" t="s">
        <v>125</v>
      </c>
      <c r="X24" s="57" t="s">
        <v>125</v>
      </c>
      <c r="Y24" s="57" t="s">
        <v>125</v>
      </c>
      <c r="Z24" s="57" t="s">
        <v>125</v>
      </c>
      <c r="AA24" s="57" t="s">
        <v>125</v>
      </c>
      <c r="AB24" s="61">
        <v>0.8</v>
      </c>
      <c r="AC24" s="58">
        <f t="shared" si="0"/>
        <v>1.6</v>
      </c>
    </row>
    <row r="25" spans="2:29" ht="117" x14ac:dyDescent="0.2">
      <c r="B25" s="69" t="s">
        <v>48</v>
      </c>
      <c r="C25" s="69" t="s">
        <v>49</v>
      </c>
      <c r="D25" s="69" t="s">
        <v>68</v>
      </c>
      <c r="E25" s="69" t="s">
        <v>20</v>
      </c>
      <c r="F25" s="62" t="s">
        <v>166</v>
      </c>
      <c r="G25" s="62" t="s">
        <v>167</v>
      </c>
      <c r="H25" s="69" t="s">
        <v>168</v>
      </c>
      <c r="I25" s="70">
        <v>40</v>
      </c>
      <c r="J25" s="70">
        <v>40</v>
      </c>
      <c r="K25" s="25"/>
      <c r="L25" s="25" t="s">
        <v>104</v>
      </c>
      <c r="M25" s="25">
        <v>0</v>
      </c>
      <c r="N25" s="25"/>
      <c r="O25" s="25" t="s">
        <v>169</v>
      </c>
      <c r="P25" s="25" t="s">
        <v>106</v>
      </c>
      <c r="Q25" s="57" t="s">
        <v>125</v>
      </c>
      <c r="R25" s="25">
        <v>4</v>
      </c>
      <c r="S25" s="25">
        <v>4</v>
      </c>
      <c r="T25" s="25">
        <v>4</v>
      </c>
      <c r="U25" s="25">
        <v>4</v>
      </c>
      <c r="V25" s="74">
        <v>4</v>
      </c>
      <c r="W25" s="25">
        <v>4</v>
      </c>
      <c r="X25" s="25">
        <v>4</v>
      </c>
      <c r="Y25" s="25">
        <v>4</v>
      </c>
      <c r="Z25" s="25">
        <v>4</v>
      </c>
      <c r="AA25" s="25">
        <v>4</v>
      </c>
      <c r="AB25" s="57" t="s">
        <v>125</v>
      </c>
      <c r="AC25" s="58">
        <f t="shared" si="0"/>
        <v>40</v>
      </c>
    </row>
    <row r="26" spans="2:29" ht="91" x14ac:dyDescent="0.2">
      <c r="B26" s="69" t="s">
        <v>48</v>
      </c>
      <c r="C26" s="69" t="s">
        <v>49</v>
      </c>
      <c r="D26" s="69" t="s">
        <v>68</v>
      </c>
      <c r="E26" s="69" t="s">
        <v>20</v>
      </c>
      <c r="F26" s="62" t="s">
        <v>170</v>
      </c>
      <c r="G26" s="62" t="s">
        <v>171</v>
      </c>
      <c r="H26" s="62" t="s">
        <v>172</v>
      </c>
      <c r="I26" s="228">
        <v>60</v>
      </c>
      <c r="J26" s="228">
        <v>60</v>
      </c>
      <c r="K26" s="75"/>
      <c r="L26" s="25" t="s">
        <v>104</v>
      </c>
      <c r="M26" s="25">
        <v>0</v>
      </c>
      <c r="N26" s="25"/>
      <c r="O26" s="25" t="s">
        <v>169</v>
      </c>
      <c r="P26" s="25" t="s">
        <v>106</v>
      </c>
      <c r="Q26" s="57" t="s">
        <v>125</v>
      </c>
      <c r="R26" s="25">
        <v>6</v>
      </c>
      <c r="S26" s="25">
        <v>6</v>
      </c>
      <c r="T26" s="25">
        <v>6</v>
      </c>
      <c r="U26" s="25">
        <v>6</v>
      </c>
      <c r="V26" s="74">
        <v>6</v>
      </c>
      <c r="W26" s="25">
        <v>6</v>
      </c>
      <c r="X26" s="25">
        <v>6</v>
      </c>
      <c r="Y26" s="25">
        <v>6</v>
      </c>
      <c r="Z26" s="25">
        <v>6</v>
      </c>
      <c r="AA26" s="25">
        <v>6</v>
      </c>
      <c r="AB26" s="57" t="s">
        <v>125</v>
      </c>
      <c r="AC26" s="58">
        <f t="shared" si="0"/>
        <v>60</v>
      </c>
    </row>
    <row r="27" spans="2:29" ht="91" x14ac:dyDescent="0.2">
      <c r="B27" s="69" t="s">
        <v>48</v>
      </c>
      <c r="C27" s="69" t="s">
        <v>49</v>
      </c>
      <c r="D27" s="69" t="s">
        <v>68</v>
      </c>
      <c r="E27" s="69" t="s">
        <v>20</v>
      </c>
      <c r="F27" s="62" t="s">
        <v>173</v>
      </c>
      <c r="G27" s="62" t="s">
        <v>174</v>
      </c>
      <c r="H27" s="62" t="s">
        <v>175</v>
      </c>
      <c r="I27" s="70">
        <v>6</v>
      </c>
      <c r="J27" s="70">
        <v>6</v>
      </c>
      <c r="K27" s="25"/>
      <c r="L27" s="25" t="s">
        <v>104</v>
      </c>
      <c r="M27" s="25">
        <v>0</v>
      </c>
      <c r="N27" s="25"/>
      <c r="O27" s="25" t="s">
        <v>169</v>
      </c>
      <c r="P27" s="25" t="s">
        <v>106</v>
      </c>
      <c r="Q27" s="57" t="s">
        <v>125</v>
      </c>
      <c r="R27" s="57" t="s">
        <v>125</v>
      </c>
      <c r="S27" s="57" t="s">
        <v>125</v>
      </c>
      <c r="T27" s="57" t="s">
        <v>125</v>
      </c>
      <c r="U27" s="57" t="s">
        <v>125</v>
      </c>
      <c r="V27" s="74">
        <v>3</v>
      </c>
      <c r="W27" s="57" t="s">
        <v>125</v>
      </c>
      <c r="X27" s="57" t="s">
        <v>125</v>
      </c>
      <c r="Y27" s="57" t="s">
        <v>125</v>
      </c>
      <c r="Z27" s="57" t="s">
        <v>125</v>
      </c>
      <c r="AA27" s="57" t="s">
        <v>125</v>
      </c>
      <c r="AB27" s="25">
        <v>3</v>
      </c>
      <c r="AC27" s="58">
        <f t="shared" si="0"/>
        <v>6</v>
      </c>
    </row>
    <row r="28" spans="2:29" ht="93" hidden="1" customHeight="1" x14ac:dyDescent="0.2">
      <c r="B28" s="69" t="s">
        <v>56</v>
      </c>
      <c r="C28" s="69" t="s">
        <v>57</v>
      </c>
      <c r="D28" s="69" t="s">
        <v>72</v>
      </c>
      <c r="E28" s="69" t="s">
        <v>9</v>
      </c>
      <c r="F28" s="69" t="s">
        <v>176</v>
      </c>
      <c r="G28" s="62" t="s">
        <v>177</v>
      </c>
      <c r="H28" s="62" t="s">
        <v>178</v>
      </c>
      <c r="I28" s="70">
        <v>5</v>
      </c>
      <c r="J28" s="70">
        <v>2.5</v>
      </c>
      <c r="K28" s="25"/>
      <c r="L28" s="25" t="s">
        <v>104</v>
      </c>
      <c r="M28" s="25">
        <v>10</v>
      </c>
      <c r="N28" s="25"/>
      <c r="O28" s="59" t="s">
        <v>114</v>
      </c>
      <c r="P28" s="25" t="s">
        <v>106</v>
      </c>
      <c r="Q28" s="57" t="s">
        <v>125</v>
      </c>
      <c r="R28" s="57" t="s">
        <v>125</v>
      </c>
      <c r="S28" s="57" t="s">
        <v>125</v>
      </c>
      <c r="T28" s="57" t="s">
        <v>125</v>
      </c>
      <c r="U28" s="25">
        <v>1</v>
      </c>
      <c r="V28" s="57" t="s">
        <v>125</v>
      </c>
      <c r="W28" s="57" t="s">
        <v>125</v>
      </c>
      <c r="X28" s="57" t="s">
        <v>125</v>
      </c>
      <c r="Y28" s="57" t="s">
        <v>125</v>
      </c>
      <c r="Z28" s="57" t="s">
        <v>125</v>
      </c>
      <c r="AA28" s="25">
        <v>1.5</v>
      </c>
      <c r="AB28" s="57" t="s">
        <v>125</v>
      </c>
      <c r="AC28" s="58">
        <f t="shared" si="0"/>
        <v>2.5</v>
      </c>
    </row>
    <row r="29" spans="2:29" ht="102.5" hidden="1" customHeight="1" x14ac:dyDescent="0.2">
      <c r="B29" s="69" t="s">
        <v>56</v>
      </c>
      <c r="C29" s="69" t="s">
        <v>57</v>
      </c>
      <c r="D29" s="69" t="s">
        <v>72</v>
      </c>
      <c r="E29" s="69" t="s">
        <v>9</v>
      </c>
      <c r="F29" s="69" t="s">
        <v>180</v>
      </c>
      <c r="G29" s="69" t="s">
        <v>181</v>
      </c>
      <c r="H29" s="69" t="s">
        <v>182</v>
      </c>
      <c r="I29" s="70">
        <v>20</v>
      </c>
      <c r="J29" s="70">
        <v>25</v>
      </c>
      <c r="K29" s="25"/>
      <c r="L29" s="25" t="s">
        <v>104</v>
      </c>
      <c r="M29" s="25" t="s">
        <v>179</v>
      </c>
      <c r="N29" s="25"/>
      <c r="O29" s="59" t="s">
        <v>114</v>
      </c>
      <c r="P29" s="25" t="s">
        <v>106</v>
      </c>
      <c r="Q29" s="57" t="s">
        <v>125</v>
      </c>
      <c r="R29" s="57" t="s">
        <v>125</v>
      </c>
      <c r="S29" s="25">
        <v>3</v>
      </c>
      <c r="T29" s="57" t="s">
        <v>125</v>
      </c>
      <c r="U29" s="57" t="s">
        <v>125</v>
      </c>
      <c r="V29" s="25">
        <v>7</v>
      </c>
      <c r="W29" s="57" t="s">
        <v>125</v>
      </c>
      <c r="X29" s="57" t="s">
        <v>125</v>
      </c>
      <c r="Y29" s="25">
        <v>9</v>
      </c>
      <c r="Z29" s="57" t="s">
        <v>125</v>
      </c>
      <c r="AA29" s="57" t="s">
        <v>125</v>
      </c>
      <c r="AB29" s="25">
        <v>6</v>
      </c>
      <c r="AC29" s="58">
        <f t="shared" si="0"/>
        <v>25</v>
      </c>
    </row>
    <row r="30" spans="2:29" ht="108" hidden="1" customHeight="1" x14ac:dyDescent="0.2">
      <c r="B30" s="69" t="s">
        <v>56</v>
      </c>
      <c r="C30" s="69" t="s">
        <v>57</v>
      </c>
      <c r="D30" s="69" t="s">
        <v>35</v>
      </c>
      <c r="E30" s="69" t="s">
        <v>11</v>
      </c>
      <c r="F30" s="69" t="s">
        <v>183</v>
      </c>
      <c r="G30" s="69" t="s">
        <v>184</v>
      </c>
      <c r="H30" s="69" t="s">
        <v>184</v>
      </c>
      <c r="I30" s="69">
        <v>1012</v>
      </c>
      <c r="J30" s="69">
        <f>+VLOOKUP(G30,'[1] Plan acción seguimiento'!$N$23:$X$288,11,FALSE)</f>
        <v>1012</v>
      </c>
      <c r="K30" s="30"/>
      <c r="L30" s="25" t="s">
        <v>104</v>
      </c>
      <c r="M30" s="76">
        <v>1366</v>
      </c>
      <c r="N30" s="76">
        <v>1012</v>
      </c>
      <c r="O30" s="30" t="s">
        <v>185</v>
      </c>
      <c r="P30" s="30" t="s">
        <v>186</v>
      </c>
      <c r="Q30" s="57" t="s">
        <v>125</v>
      </c>
      <c r="R30" s="57" t="s">
        <v>125</v>
      </c>
      <c r="S30" s="57" t="s">
        <v>125</v>
      </c>
      <c r="T30" s="57" t="s">
        <v>125</v>
      </c>
      <c r="U30" s="57" t="s">
        <v>125</v>
      </c>
      <c r="V30" s="57" t="s">
        <v>125</v>
      </c>
      <c r="W30" s="57" t="s">
        <v>125</v>
      </c>
      <c r="X30" s="57" t="s">
        <v>125</v>
      </c>
      <c r="Y30" s="57" t="s">
        <v>125</v>
      </c>
      <c r="Z30" s="57" t="s">
        <v>125</v>
      </c>
      <c r="AA30" s="57" t="s">
        <v>125</v>
      </c>
      <c r="AB30" s="30">
        <v>1012</v>
      </c>
      <c r="AC30" s="58">
        <f t="shared" si="0"/>
        <v>1012</v>
      </c>
    </row>
    <row r="31" spans="2:29" ht="54.75" hidden="1" customHeight="1" x14ac:dyDescent="0.2">
      <c r="B31" s="69" t="s">
        <v>56</v>
      </c>
      <c r="C31" s="69" t="s">
        <v>57</v>
      </c>
      <c r="D31" s="69" t="s">
        <v>35</v>
      </c>
      <c r="E31" s="69" t="s">
        <v>11</v>
      </c>
      <c r="F31" s="69" t="s">
        <v>187</v>
      </c>
      <c r="G31" s="69" t="s">
        <v>188</v>
      </c>
      <c r="H31" s="69" t="s">
        <v>189</v>
      </c>
      <c r="I31" s="69">
        <v>2</v>
      </c>
      <c r="J31" s="69">
        <v>2</v>
      </c>
      <c r="K31" s="30"/>
      <c r="L31" s="25" t="s">
        <v>104</v>
      </c>
      <c r="M31" s="76">
        <v>2</v>
      </c>
      <c r="N31" s="76">
        <v>2</v>
      </c>
      <c r="O31" s="30" t="s">
        <v>190</v>
      </c>
      <c r="P31" s="30" t="s">
        <v>106</v>
      </c>
      <c r="Q31" s="57" t="s">
        <v>125</v>
      </c>
      <c r="R31" s="57" t="s">
        <v>125</v>
      </c>
      <c r="S31" s="57" t="s">
        <v>125</v>
      </c>
      <c r="T31" s="57" t="s">
        <v>125</v>
      </c>
      <c r="U31" s="57" t="s">
        <v>125</v>
      </c>
      <c r="V31" s="57" t="s">
        <v>125</v>
      </c>
      <c r="W31" s="57" t="s">
        <v>125</v>
      </c>
      <c r="X31" s="57" t="s">
        <v>125</v>
      </c>
      <c r="Y31" s="30">
        <v>2</v>
      </c>
      <c r="Z31" s="57" t="s">
        <v>125</v>
      </c>
      <c r="AA31" s="57" t="s">
        <v>125</v>
      </c>
      <c r="AB31" s="57" t="s">
        <v>125</v>
      </c>
      <c r="AC31" s="58">
        <f t="shared" si="0"/>
        <v>2</v>
      </c>
    </row>
    <row r="32" spans="2:29" ht="63.75" hidden="1" customHeight="1" x14ac:dyDescent="0.2">
      <c r="B32" s="69" t="s">
        <v>56</v>
      </c>
      <c r="C32" s="69" t="s">
        <v>52</v>
      </c>
      <c r="D32" s="69" t="s">
        <v>35</v>
      </c>
      <c r="E32" s="69" t="s">
        <v>11</v>
      </c>
      <c r="F32" s="62" t="s">
        <v>191</v>
      </c>
      <c r="G32" s="62" t="s">
        <v>192</v>
      </c>
      <c r="H32" s="69" t="s">
        <v>193</v>
      </c>
      <c r="I32" s="69" t="s">
        <v>194</v>
      </c>
      <c r="J32" s="82">
        <v>1</v>
      </c>
      <c r="K32" s="30"/>
      <c r="L32" s="25" t="s">
        <v>104</v>
      </c>
      <c r="M32" s="76"/>
      <c r="N32" s="76" t="s">
        <v>126</v>
      </c>
      <c r="O32" s="30" t="s">
        <v>190</v>
      </c>
      <c r="P32" s="30" t="s">
        <v>106</v>
      </c>
      <c r="Q32" s="57" t="s">
        <v>125</v>
      </c>
      <c r="R32" s="57" t="s">
        <v>125</v>
      </c>
      <c r="S32" s="73">
        <v>1</v>
      </c>
      <c r="T32" s="57" t="s">
        <v>125</v>
      </c>
      <c r="U32" s="57" t="s">
        <v>125</v>
      </c>
      <c r="V32" s="73">
        <v>1</v>
      </c>
      <c r="W32" s="57" t="s">
        <v>125</v>
      </c>
      <c r="X32" s="57" t="s">
        <v>125</v>
      </c>
      <c r="Y32" s="73">
        <v>1</v>
      </c>
      <c r="Z32" s="57" t="s">
        <v>125</v>
      </c>
      <c r="AA32" s="57" t="s">
        <v>125</v>
      </c>
      <c r="AB32" s="73">
        <v>1</v>
      </c>
      <c r="AC32" s="58"/>
    </row>
    <row r="33" spans="2:29" ht="143" hidden="1" x14ac:dyDescent="0.2">
      <c r="B33" s="69" t="s">
        <v>56</v>
      </c>
      <c r="C33" s="69" t="s">
        <v>57</v>
      </c>
      <c r="D33" s="69" t="s">
        <v>35</v>
      </c>
      <c r="E33" s="69" t="s">
        <v>11</v>
      </c>
      <c r="F33" s="69" t="s">
        <v>195</v>
      </c>
      <c r="G33" s="69" t="s">
        <v>196</v>
      </c>
      <c r="H33" s="69" t="s">
        <v>197</v>
      </c>
      <c r="I33" s="69">
        <v>10000</v>
      </c>
      <c r="J33" s="82">
        <v>1</v>
      </c>
      <c r="K33" s="30"/>
      <c r="L33" s="25" t="s">
        <v>104</v>
      </c>
      <c r="M33" s="76">
        <v>8032</v>
      </c>
      <c r="N33" s="76">
        <v>10000</v>
      </c>
      <c r="O33" s="30" t="s">
        <v>198</v>
      </c>
      <c r="P33" s="30" t="s">
        <v>186</v>
      </c>
      <c r="Q33" s="57" t="s">
        <v>125</v>
      </c>
      <c r="R33" s="57" t="s">
        <v>125</v>
      </c>
      <c r="S33" s="73">
        <v>1</v>
      </c>
      <c r="T33" s="57" t="s">
        <v>125</v>
      </c>
      <c r="U33" s="57" t="s">
        <v>125</v>
      </c>
      <c r="V33" s="73">
        <v>1</v>
      </c>
      <c r="W33" s="57" t="s">
        <v>125</v>
      </c>
      <c r="X33" s="57" t="s">
        <v>125</v>
      </c>
      <c r="Y33" s="73">
        <v>1</v>
      </c>
      <c r="Z33" s="57" t="s">
        <v>125</v>
      </c>
      <c r="AA33" s="57" t="s">
        <v>125</v>
      </c>
      <c r="AB33" s="73">
        <v>1</v>
      </c>
      <c r="AC33" s="58">
        <f t="shared" si="0"/>
        <v>4</v>
      </c>
    </row>
    <row r="34" spans="2:29" ht="104" hidden="1" x14ac:dyDescent="0.2">
      <c r="B34" s="69" t="s">
        <v>56</v>
      </c>
      <c r="C34" s="69" t="s">
        <v>52</v>
      </c>
      <c r="D34" s="69" t="s">
        <v>35</v>
      </c>
      <c r="E34" s="69" t="s">
        <v>11</v>
      </c>
      <c r="F34" s="69" t="s">
        <v>199</v>
      </c>
      <c r="G34" s="69" t="s">
        <v>200</v>
      </c>
      <c r="H34" s="69" t="s">
        <v>201</v>
      </c>
      <c r="I34" s="69">
        <v>345</v>
      </c>
      <c r="J34" s="69">
        <v>50</v>
      </c>
      <c r="K34" s="30"/>
      <c r="L34" s="25" t="s">
        <v>104</v>
      </c>
      <c r="M34" s="76" t="s">
        <v>194</v>
      </c>
      <c r="N34" s="76">
        <v>345</v>
      </c>
      <c r="O34" s="30" t="s">
        <v>198</v>
      </c>
      <c r="P34" s="30" t="s">
        <v>186</v>
      </c>
      <c r="Q34" s="57" t="s">
        <v>125</v>
      </c>
      <c r="R34" s="57" t="s">
        <v>125</v>
      </c>
      <c r="S34" s="57" t="s">
        <v>125</v>
      </c>
      <c r="T34" s="57" t="s">
        <v>125</v>
      </c>
      <c r="U34" s="25">
        <v>10</v>
      </c>
      <c r="V34" s="57" t="s">
        <v>125</v>
      </c>
      <c r="W34" s="57" t="s">
        <v>125</v>
      </c>
      <c r="X34" s="25">
        <v>25</v>
      </c>
      <c r="Y34" s="57" t="s">
        <v>125</v>
      </c>
      <c r="Z34" s="57" t="s">
        <v>125</v>
      </c>
      <c r="AA34" s="25">
        <v>15</v>
      </c>
      <c r="AB34" s="57" t="s">
        <v>125</v>
      </c>
      <c r="AC34" s="58">
        <f t="shared" si="0"/>
        <v>50</v>
      </c>
    </row>
    <row r="35" spans="2:29" ht="104" hidden="1" x14ac:dyDescent="0.2">
      <c r="B35" s="69" t="s">
        <v>56</v>
      </c>
      <c r="C35" s="69" t="s">
        <v>52</v>
      </c>
      <c r="D35" s="69" t="s">
        <v>35</v>
      </c>
      <c r="E35" s="69" t="s">
        <v>11</v>
      </c>
      <c r="F35" s="69" t="s">
        <v>202</v>
      </c>
      <c r="G35" s="69" t="s">
        <v>203</v>
      </c>
      <c r="H35" s="69" t="s">
        <v>204</v>
      </c>
      <c r="I35" s="69">
        <v>1550</v>
      </c>
      <c r="J35" s="69">
        <v>1510</v>
      </c>
      <c r="K35" s="30"/>
      <c r="L35" s="30" t="s">
        <v>205</v>
      </c>
      <c r="M35" s="76">
        <v>1383</v>
      </c>
      <c r="N35" s="76">
        <v>1550</v>
      </c>
      <c r="O35" s="30" t="s">
        <v>198</v>
      </c>
      <c r="P35" s="30" t="s">
        <v>186</v>
      </c>
      <c r="Q35" s="57" t="s">
        <v>125</v>
      </c>
      <c r="R35" s="57" t="s">
        <v>125</v>
      </c>
      <c r="S35" s="57" t="s">
        <v>125</v>
      </c>
      <c r="T35" s="57" t="s">
        <v>125</v>
      </c>
      <c r="U35" s="57" t="s">
        <v>125</v>
      </c>
      <c r="V35" s="57" t="s">
        <v>125</v>
      </c>
      <c r="W35" s="30">
        <v>745</v>
      </c>
      <c r="X35" s="57" t="s">
        <v>125</v>
      </c>
      <c r="Y35" s="57" t="s">
        <v>125</v>
      </c>
      <c r="Z35" s="57" t="s">
        <v>125</v>
      </c>
      <c r="AA35" s="57" t="s">
        <v>125</v>
      </c>
      <c r="AB35" s="30">
        <v>765</v>
      </c>
      <c r="AC35" s="58">
        <f t="shared" si="0"/>
        <v>1510</v>
      </c>
    </row>
    <row r="36" spans="2:29" ht="117" hidden="1" x14ac:dyDescent="0.2">
      <c r="B36" s="69" t="s">
        <v>56</v>
      </c>
      <c r="C36" s="69" t="s">
        <v>52</v>
      </c>
      <c r="D36" s="69" t="s">
        <v>35</v>
      </c>
      <c r="E36" s="69" t="s">
        <v>11</v>
      </c>
      <c r="F36" s="69" t="s">
        <v>206</v>
      </c>
      <c r="G36" s="69" t="s">
        <v>207</v>
      </c>
      <c r="H36" s="69" t="s">
        <v>208</v>
      </c>
      <c r="I36" s="69">
        <v>952</v>
      </c>
      <c r="J36" s="69">
        <v>360</v>
      </c>
      <c r="K36" s="30"/>
      <c r="L36" s="30" t="s">
        <v>205</v>
      </c>
      <c r="M36" s="76"/>
      <c r="N36" s="76">
        <v>952</v>
      </c>
      <c r="O36" s="30" t="s">
        <v>198</v>
      </c>
      <c r="P36" s="30" t="s">
        <v>186</v>
      </c>
      <c r="Q36" s="57" t="s">
        <v>125</v>
      </c>
      <c r="R36" s="57" t="s">
        <v>125</v>
      </c>
      <c r="S36" s="57" t="s">
        <v>125</v>
      </c>
      <c r="T36" s="57" t="s">
        <v>125</v>
      </c>
      <c r="U36" s="30">
        <v>99</v>
      </c>
      <c r="V36" s="57" t="s">
        <v>125</v>
      </c>
      <c r="W36" s="57" t="s">
        <v>125</v>
      </c>
      <c r="X36" s="30">
        <v>122</v>
      </c>
      <c r="Y36" s="57" t="s">
        <v>125</v>
      </c>
      <c r="Z36" s="57" t="s">
        <v>125</v>
      </c>
      <c r="AA36" s="30">
        <v>139</v>
      </c>
      <c r="AB36" s="57" t="s">
        <v>125</v>
      </c>
      <c r="AC36" s="58">
        <f t="shared" si="0"/>
        <v>360</v>
      </c>
    </row>
    <row r="37" spans="2:29" ht="91.5" hidden="1" customHeight="1" x14ac:dyDescent="0.2">
      <c r="B37" s="69" t="s">
        <v>56</v>
      </c>
      <c r="C37" s="69" t="s">
        <v>52</v>
      </c>
      <c r="D37" s="69" t="s">
        <v>35</v>
      </c>
      <c r="E37" s="69" t="s">
        <v>11</v>
      </c>
      <c r="F37" s="69" t="s">
        <v>206</v>
      </c>
      <c r="G37" s="69" t="s">
        <v>209</v>
      </c>
      <c r="H37" s="69" t="s">
        <v>210</v>
      </c>
      <c r="I37" s="69">
        <v>952</v>
      </c>
      <c r="J37" s="69">
        <f>1078+92</f>
        <v>1170</v>
      </c>
      <c r="K37" s="30"/>
      <c r="L37" s="30" t="s">
        <v>211</v>
      </c>
      <c r="M37" s="76" t="s">
        <v>194</v>
      </c>
      <c r="N37" s="76">
        <v>952</v>
      </c>
      <c r="O37" s="30" t="s">
        <v>198</v>
      </c>
      <c r="P37" s="30" t="s">
        <v>186</v>
      </c>
      <c r="Q37" s="57" t="s">
        <v>125</v>
      </c>
      <c r="R37" s="57" t="s">
        <v>125</v>
      </c>
      <c r="S37" s="57" t="s">
        <v>125</v>
      </c>
      <c r="T37" s="57" t="s">
        <v>125</v>
      </c>
      <c r="U37" s="30">
        <f>208+18</f>
        <v>226</v>
      </c>
      <c r="V37" s="57" t="s">
        <v>125</v>
      </c>
      <c r="W37" s="57" t="s">
        <v>125</v>
      </c>
      <c r="X37" s="30">
        <f>430+37</f>
        <v>467</v>
      </c>
      <c r="Y37" s="57" t="s">
        <v>125</v>
      </c>
      <c r="Z37" s="57" t="s">
        <v>125</v>
      </c>
      <c r="AA37" s="30">
        <f>440+37</f>
        <v>477</v>
      </c>
      <c r="AB37" s="57" t="s">
        <v>125</v>
      </c>
      <c r="AC37" s="58">
        <f t="shared" si="0"/>
        <v>1170</v>
      </c>
    </row>
    <row r="38" spans="2:29" ht="143" hidden="1" x14ac:dyDescent="0.2">
      <c r="B38" s="62" t="s">
        <v>41</v>
      </c>
      <c r="C38" s="62" t="s">
        <v>44</v>
      </c>
      <c r="D38" s="69" t="s">
        <v>35</v>
      </c>
      <c r="E38" s="69" t="s">
        <v>8</v>
      </c>
      <c r="F38" s="62" t="s">
        <v>212</v>
      </c>
      <c r="G38" s="62" t="s">
        <v>213</v>
      </c>
      <c r="H38" s="62" t="s">
        <v>214</v>
      </c>
      <c r="I38" s="229">
        <v>8000</v>
      </c>
      <c r="J38" s="229">
        <v>9000</v>
      </c>
      <c r="K38" s="78"/>
      <c r="L38" s="25" t="s">
        <v>104</v>
      </c>
      <c r="M38" s="77">
        <v>9000</v>
      </c>
      <c r="N38" s="77"/>
      <c r="O38" s="59" t="s">
        <v>215</v>
      </c>
      <c r="P38" s="30" t="s">
        <v>186</v>
      </c>
      <c r="Q38" s="57" t="s">
        <v>125</v>
      </c>
      <c r="R38" s="30">
        <v>500</v>
      </c>
      <c r="S38" s="30">
        <v>650</v>
      </c>
      <c r="T38" s="30">
        <v>650</v>
      </c>
      <c r="U38" s="30">
        <v>750</v>
      </c>
      <c r="V38" s="125">
        <v>850</v>
      </c>
      <c r="W38" s="125">
        <v>900</v>
      </c>
      <c r="X38" s="30">
        <v>900</v>
      </c>
      <c r="Y38" s="125">
        <v>900</v>
      </c>
      <c r="Z38" s="125">
        <v>900</v>
      </c>
      <c r="AA38" s="30">
        <v>900</v>
      </c>
      <c r="AB38" s="30">
        <v>850</v>
      </c>
      <c r="AC38" s="53">
        <f t="shared" si="0"/>
        <v>8750</v>
      </c>
    </row>
    <row r="39" spans="2:29" ht="117" hidden="1" x14ac:dyDescent="0.2">
      <c r="B39" s="62" t="s">
        <v>41</v>
      </c>
      <c r="C39" s="62" t="s">
        <v>44</v>
      </c>
      <c r="D39" s="69" t="s">
        <v>35</v>
      </c>
      <c r="E39" s="69" t="s">
        <v>8</v>
      </c>
      <c r="F39" s="62" t="s">
        <v>216</v>
      </c>
      <c r="G39" s="62" t="s">
        <v>217</v>
      </c>
      <c r="H39" s="62" t="s">
        <v>218</v>
      </c>
      <c r="I39" s="230">
        <v>1</v>
      </c>
      <c r="J39" s="176">
        <v>1</v>
      </c>
      <c r="K39" s="80"/>
      <c r="L39" s="25" t="s">
        <v>104</v>
      </c>
      <c r="M39" s="79">
        <v>1</v>
      </c>
      <c r="N39" s="79"/>
      <c r="O39" s="59" t="s">
        <v>219</v>
      </c>
      <c r="P39" s="30" t="s">
        <v>186</v>
      </c>
      <c r="Q39" s="57" t="s">
        <v>125</v>
      </c>
      <c r="R39" s="57" t="s">
        <v>125</v>
      </c>
      <c r="S39" s="57" t="s">
        <v>125</v>
      </c>
      <c r="T39" s="57" t="s">
        <v>125</v>
      </c>
      <c r="U39" s="57" t="s">
        <v>125</v>
      </c>
      <c r="V39" s="57" t="s">
        <v>125</v>
      </c>
      <c r="W39" s="57" t="s">
        <v>125</v>
      </c>
      <c r="X39" s="57" t="s">
        <v>125</v>
      </c>
      <c r="Y39" s="73">
        <v>0.25</v>
      </c>
      <c r="Z39" s="73">
        <v>0.25</v>
      </c>
      <c r="AA39" s="73">
        <v>0.25</v>
      </c>
      <c r="AB39" s="73">
        <v>0.25</v>
      </c>
      <c r="AC39" s="58">
        <f t="shared" si="0"/>
        <v>1</v>
      </c>
    </row>
    <row r="40" spans="2:29" ht="221" hidden="1" x14ac:dyDescent="0.2">
      <c r="B40" s="62" t="s">
        <v>41</v>
      </c>
      <c r="C40" s="62" t="s">
        <v>42</v>
      </c>
      <c r="D40" s="69" t="s">
        <v>35</v>
      </c>
      <c r="E40" s="69" t="s">
        <v>35</v>
      </c>
      <c r="F40" s="62" t="s">
        <v>220</v>
      </c>
      <c r="G40" s="62" t="s">
        <v>221</v>
      </c>
      <c r="H40" s="62" t="s">
        <v>222</v>
      </c>
      <c r="I40" s="230">
        <v>1</v>
      </c>
      <c r="J40" s="176">
        <v>1</v>
      </c>
      <c r="K40" s="80"/>
      <c r="L40" s="25" t="s">
        <v>104</v>
      </c>
      <c r="M40" s="79">
        <v>0</v>
      </c>
      <c r="N40" s="79"/>
      <c r="O40" s="59" t="s">
        <v>223</v>
      </c>
      <c r="P40" s="30" t="s">
        <v>186</v>
      </c>
      <c r="Q40" s="57" t="s">
        <v>125</v>
      </c>
      <c r="R40" s="57" t="s">
        <v>125</v>
      </c>
      <c r="S40" s="57" t="s">
        <v>125</v>
      </c>
      <c r="T40" s="57" t="s">
        <v>125</v>
      </c>
      <c r="U40" s="57" t="s">
        <v>125</v>
      </c>
      <c r="V40" s="73">
        <v>0.5</v>
      </c>
      <c r="W40" s="57" t="s">
        <v>125</v>
      </c>
      <c r="X40" s="57" t="s">
        <v>125</v>
      </c>
      <c r="Y40" s="57" t="s">
        <v>125</v>
      </c>
      <c r="Z40" s="57" t="s">
        <v>125</v>
      </c>
      <c r="AA40" s="57" t="s">
        <v>125</v>
      </c>
      <c r="AB40" s="73">
        <v>0.5</v>
      </c>
      <c r="AC40" s="58">
        <f t="shared" si="0"/>
        <v>1</v>
      </c>
    </row>
    <row r="41" spans="2:29" ht="96.75" hidden="1" customHeight="1" x14ac:dyDescent="0.2">
      <c r="B41" s="62" t="s">
        <v>53</v>
      </c>
      <c r="C41" s="69" t="s">
        <v>54</v>
      </c>
      <c r="D41" s="69" t="s">
        <v>35</v>
      </c>
      <c r="E41" s="69" t="s">
        <v>35</v>
      </c>
      <c r="F41" s="62" t="s">
        <v>224</v>
      </c>
      <c r="G41" s="62" t="s">
        <v>225</v>
      </c>
      <c r="H41" s="62" t="s">
        <v>226</v>
      </c>
      <c r="I41" s="231">
        <v>6</v>
      </c>
      <c r="J41" s="231">
        <v>4</v>
      </c>
      <c r="K41" s="81"/>
      <c r="L41" s="25" t="s">
        <v>104</v>
      </c>
      <c r="M41" s="76" t="s">
        <v>194</v>
      </c>
      <c r="N41" s="76"/>
      <c r="O41" s="59" t="s">
        <v>227</v>
      </c>
      <c r="P41" s="30" t="s">
        <v>106</v>
      </c>
      <c r="Q41" s="57" t="s">
        <v>125</v>
      </c>
      <c r="R41" s="57" t="s">
        <v>125</v>
      </c>
      <c r="S41" s="30">
        <v>1</v>
      </c>
      <c r="T41" s="57" t="s">
        <v>125</v>
      </c>
      <c r="U41" s="57" t="s">
        <v>125</v>
      </c>
      <c r="V41" s="30">
        <v>1</v>
      </c>
      <c r="W41" s="57" t="s">
        <v>125</v>
      </c>
      <c r="X41" s="57" t="s">
        <v>125</v>
      </c>
      <c r="Y41" s="30">
        <v>1</v>
      </c>
      <c r="Z41" s="57" t="s">
        <v>125</v>
      </c>
      <c r="AA41" s="57" t="s">
        <v>125</v>
      </c>
      <c r="AB41" s="30">
        <v>1</v>
      </c>
      <c r="AC41" s="58">
        <f t="shared" si="0"/>
        <v>4</v>
      </c>
    </row>
    <row r="42" spans="2:29" ht="91" hidden="1" x14ac:dyDescent="0.2">
      <c r="B42" s="62" t="s">
        <v>41</v>
      </c>
      <c r="C42" s="69" t="s">
        <v>47</v>
      </c>
      <c r="D42" s="69" t="s">
        <v>70</v>
      </c>
      <c r="E42" s="69" t="s">
        <v>2</v>
      </c>
      <c r="F42" s="69" t="s">
        <v>228</v>
      </c>
      <c r="G42" s="69" t="s">
        <v>229</v>
      </c>
      <c r="H42" s="69" t="s">
        <v>230</v>
      </c>
      <c r="I42" s="69">
        <v>12</v>
      </c>
      <c r="J42" s="69">
        <v>15</v>
      </c>
      <c r="K42" s="69"/>
      <c r="L42" s="25" t="s">
        <v>205</v>
      </c>
      <c r="M42" s="59">
        <v>74</v>
      </c>
      <c r="N42" s="59"/>
      <c r="O42" s="69" t="s">
        <v>231</v>
      </c>
      <c r="P42" s="25" t="s">
        <v>186</v>
      </c>
      <c r="Q42" s="57" t="s">
        <v>125</v>
      </c>
      <c r="R42" s="57" t="s">
        <v>125</v>
      </c>
      <c r="S42" s="57" t="s">
        <v>125</v>
      </c>
      <c r="T42" s="57" t="s">
        <v>125</v>
      </c>
      <c r="U42" s="57" t="s">
        <v>125</v>
      </c>
      <c r="V42" s="57" t="s">
        <v>125</v>
      </c>
      <c r="W42" s="57" t="s">
        <v>125</v>
      </c>
      <c r="X42" s="57" t="s">
        <v>125</v>
      </c>
      <c r="Y42" s="25">
        <v>6</v>
      </c>
      <c r="Z42" s="25">
        <v>4</v>
      </c>
      <c r="AA42" s="25">
        <v>5</v>
      </c>
      <c r="AB42" s="57" t="s">
        <v>125</v>
      </c>
      <c r="AC42" s="58">
        <f t="shared" si="0"/>
        <v>15</v>
      </c>
    </row>
    <row r="43" spans="2:29" ht="143" hidden="1" x14ac:dyDescent="0.2">
      <c r="B43" s="62" t="s">
        <v>41</v>
      </c>
      <c r="C43" s="69" t="s">
        <v>47</v>
      </c>
      <c r="D43" s="69" t="s">
        <v>70</v>
      </c>
      <c r="E43" s="69" t="s">
        <v>2</v>
      </c>
      <c r="F43" s="69" t="s">
        <v>232</v>
      </c>
      <c r="G43" s="69" t="s">
        <v>233</v>
      </c>
      <c r="H43" s="69" t="s">
        <v>234</v>
      </c>
      <c r="I43" s="69">
        <v>36</v>
      </c>
      <c r="J43" s="69">
        <v>40</v>
      </c>
      <c r="K43" s="69"/>
      <c r="L43" s="25" t="s">
        <v>205</v>
      </c>
      <c r="M43" s="30">
        <v>125</v>
      </c>
      <c r="N43" s="30"/>
      <c r="O43" s="69" t="s">
        <v>231</v>
      </c>
      <c r="P43" s="25" t="s">
        <v>186</v>
      </c>
      <c r="Q43" s="57" t="s">
        <v>125</v>
      </c>
      <c r="R43" s="57" t="s">
        <v>125</v>
      </c>
      <c r="S43" s="57" t="s">
        <v>125</v>
      </c>
      <c r="T43" s="25">
        <v>3</v>
      </c>
      <c r="U43" s="25">
        <v>5</v>
      </c>
      <c r="V43" s="25">
        <v>4</v>
      </c>
      <c r="W43" s="25">
        <v>7</v>
      </c>
      <c r="X43" s="25">
        <v>5</v>
      </c>
      <c r="Y43" s="25">
        <v>6</v>
      </c>
      <c r="Z43" s="25">
        <v>4</v>
      </c>
      <c r="AA43" s="25">
        <v>6</v>
      </c>
      <c r="AB43" s="57" t="s">
        <v>125</v>
      </c>
      <c r="AC43" s="58">
        <f t="shared" si="0"/>
        <v>40</v>
      </c>
    </row>
    <row r="44" spans="2:29" ht="130" hidden="1" x14ac:dyDescent="0.2">
      <c r="B44" s="69" t="s">
        <v>56</v>
      </c>
      <c r="C44" s="69" t="s">
        <v>59</v>
      </c>
      <c r="D44" s="69" t="s">
        <v>70</v>
      </c>
      <c r="E44" s="69" t="s">
        <v>2</v>
      </c>
      <c r="F44" s="69" t="s">
        <v>235</v>
      </c>
      <c r="G44" s="69" t="s">
        <v>236</v>
      </c>
      <c r="H44" s="69" t="s">
        <v>237</v>
      </c>
      <c r="I44" s="69">
        <v>128</v>
      </c>
      <c r="J44" s="69">
        <v>128</v>
      </c>
      <c r="K44" s="69"/>
      <c r="L44" s="25" t="s">
        <v>205</v>
      </c>
      <c r="M44" s="69">
        <v>123</v>
      </c>
      <c r="N44" s="69"/>
      <c r="O44" s="69" t="s">
        <v>231</v>
      </c>
      <c r="P44" s="25" t="s">
        <v>186</v>
      </c>
      <c r="Q44" s="57" t="s">
        <v>125</v>
      </c>
      <c r="R44" s="57" t="s">
        <v>125</v>
      </c>
      <c r="S44" s="25">
        <v>6</v>
      </c>
      <c r="T44" s="25">
        <v>14</v>
      </c>
      <c r="U44" s="25">
        <v>22</v>
      </c>
      <c r="V44" s="25">
        <v>13</v>
      </c>
      <c r="W44" s="25">
        <v>18</v>
      </c>
      <c r="X44" s="25">
        <v>24</v>
      </c>
      <c r="Y44" s="25">
        <v>16</v>
      </c>
      <c r="Z44" s="25">
        <v>13</v>
      </c>
      <c r="AA44" s="25">
        <v>2</v>
      </c>
      <c r="AB44" s="57" t="s">
        <v>125</v>
      </c>
      <c r="AC44" s="58">
        <f t="shared" si="0"/>
        <v>128</v>
      </c>
    </row>
    <row r="45" spans="2:29" ht="169" hidden="1" x14ac:dyDescent="0.2">
      <c r="B45" s="62" t="s">
        <v>41</v>
      </c>
      <c r="C45" s="69" t="s">
        <v>47</v>
      </c>
      <c r="D45" s="69" t="s">
        <v>70</v>
      </c>
      <c r="E45" s="69" t="s">
        <v>2</v>
      </c>
      <c r="F45" s="69" t="s">
        <v>238</v>
      </c>
      <c r="G45" s="69" t="s">
        <v>239</v>
      </c>
      <c r="H45" s="69" t="s">
        <v>240</v>
      </c>
      <c r="I45" s="82">
        <v>1</v>
      </c>
      <c r="J45" s="176">
        <v>1</v>
      </c>
      <c r="K45" s="57">
        <v>1</v>
      </c>
      <c r="L45" s="25" t="s">
        <v>104</v>
      </c>
      <c r="M45" s="82">
        <v>0.5</v>
      </c>
      <c r="N45" s="82"/>
      <c r="O45" s="69" t="s">
        <v>241</v>
      </c>
      <c r="P45" s="25" t="s">
        <v>186</v>
      </c>
      <c r="Q45" s="57" t="s">
        <v>125</v>
      </c>
      <c r="R45" s="57" t="s">
        <v>125</v>
      </c>
      <c r="S45" s="61">
        <v>0.25</v>
      </c>
      <c r="T45" s="57" t="s">
        <v>125</v>
      </c>
      <c r="U45" s="57" t="s">
        <v>125</v>
      </c>
      <c r="V45" s="61">
        <v>0.25</v>
      </c>
      <c r="W45" s="57" t="s">
        <v>125</v>
      </c>
      <c r="X45" s="57" t="s">
        <v>125</v>
      </c>
      <c r="Y45" s="61">
        <v>0.25</v>
      </c>
      <c r="Z45" s="57" t="s">
        <v>125</v>
      </c>
      <c r="AA45" s="57" t="s">
        <v>125</v>
      </c>
      <c r="AB45" s="61">
        <v>0.25</v>
      </c>
      <c r="AC45" s="58">
        <f t="shared" si="0"/>
        <v>1</v>
      </c>
    </row>
    <row r="46" spans="2:29" ht="78" hidden="1" x14ac:dyDescent="0.2">
      <c r="B46" s="62" t="s">
        <v>41</v>
      </c>
      <c r="C46" s="69" t="s">
        <v>47</v>
      </c>
      <c r="D46" s="69" t="s">
        <v>70</v>
      </c>
      <c r="E46" s="69" t="s">
        <v>2</v>
      </c>
      <c r="F46" s="69" t="s">
        <v>242</v>
      </c>
      <c r="G46" s="69" t="s">
        <v>243</v>
      </c>
      <c r="H46" s="69" t="s">
        <v>243</v>
      </c>
      <c r="I46" s="69">
        <v>10</v>
      </c>
      <c r="J46" s="69">
        <v>10</v>
      </c>
      <c r="K46" s="83" t="s">
        <v>126</v>
      </c>
      <c r="L46" s="25" t="s">
        <v>104</v>
      </c>
      <c r="M46" s="69">
        <v>7</v>
      </c>
      <c r="N46" s="69">
        <v>10</v>
      </c>
      <c r="O46" s="69" t="s">
        <v>223</v>
      </c>
      <c r="P46" s="25" t="s">
        <v>186</v>
      </c>
      <c r="Q46" s="57" t="s">
        <v>125</v>
      </c>
      <c r="R46" s="57" t="s">
        <v>125</v>
      </c>
      <c r="S46" s="57" t="s">
        <v>125</v>
      </c>
      <c r="T46" s="57" t="s">
        <v>125</v>
      </c>
      <c r="U46" s="57" t="s">
        <v>125</v>
      </c>
      <c r="V46" s="57" t="s">
        <v>125</v>
      </c>
      <c r="W46" s="25">
        <v>3</v>
      </c>
      <c r="X46" s="25">
        <v>2</v>
      </c>
      <c r="Y46" s="25">
        <v>3</v>
      </c>
      <c r="Z46" s="25">
        <v>2</v>
      </c>
      <c r="AA46" s="57" t="s">
        <v>125</v>
      </c>
      <c r="AB46" s="57" t="s">
        <v>125</v>
      </c>
      <c r="AC46" s="58">
        <f t="shared" si="0"/>
        <v>10</v>
      </c>
    </row>
    <row r="47" spans="2:29" ht="156" hidden="1" x14ac:dyDescent="0.2">
      <c r="B47" s="62" t="s">
        <v>41</v>
      </c>
      <c r="C47" s="69" t="s">
        <v>47</v>
      </c>
      <c r="D47" s="69" t="s">
        <v>70</v>
      </c>
      <c r="E47" s="69" t="s">
        <v>2</v>
      </c>
      <c r="F47" s="69" t="s">
        <v>244</v>
      </c>
      <c r="G47" s="69" t="s">
        <v>245</v>
      </c>
      <c r="H47" s="69" t="s">
        <v>246</v>
      </c>
      <c r="I47" s="82">
        <v>1</v>
      </c>
      <c r="J47" s="176">
        <v>1</v>
      </c>
      <c r="K47" s="84" t="s">
        <v>126</v>
      </c>
      <c r="L47" s="30" t="s">
        <v>211</v>
      </c>
      <c r="M47" s="82">
        <v>1</v>
      </c>
      <c r="N47" s="82">
        <v>1</v>
      </c>
      <c r="O47" s="69" t="s">
        <v>223</v>
      </c>
      <c r="P47" s="25" t="s">
        <v>186</v>
      </c>
      <c r="Q47" s="57" t="s">
        <v>125</v>
      </c>
      <c r="R47" s="61">
        <v>1</v>
      </c>
      <c r="S47" s="61">
        <v>1</v>
      </c>
      <c r="T47" s="61">
        <v>1</v>
      </c>
      <c r="U47" s="57" t="s">
        <v>125</v>
      </c>
      <c r="V47" s="61">
        <v>1</v>
      </c>
      <c r="W47" s="57" t="s">
        <v>125</v>
      </c>
      <c r="X47" s="61">
        <v>1</v>
      </c>
      <c r="Y47" s="61">
        <v>1</v>
      </c>
      <c r="Z47" s="61">
        <v>1</v>
      </c>
      <c r="AA47" s="57" t="s">
        <v>125</v>
      </c>
      <c r="AB47" s="61">
        <v>1</v>
      </c>
      <c r="AC47" s="58">
        <f t="shared" si="0"/>
        <v>8</v>
      </c>
    </row>
    <row r="48" spans="2:29" ht="117" hidden="1" x14ac:dyDescent="0.2">
      <c r="B48" s="62" t="s">
        <v>41</v>
      </c>
      <c r="C48" s="69" t="s">
        <v>47</v>
      </c>
      <c r="D48" s="69" t="s">
        <v>70</v>
      </c>
      <c r="E48" s="69" t="s">
        <v>2</v>
      </c>
      <c r="F48" s="69" t="s">
        <v>247</v>
      </c>
      <c r="G48" s="69" t="s">
        <v>248</v>
      </c>
      <c r="H48" s="69" t="s">
        <v>249</v>
      </c>
      <c r="I48" s="82">
        <v>1</v>
      </c>
      <c r="J48" s="176">
        <v>1</v>
      </c>
      <c r="K48" s="84" t="s">
        <v>126</v>
      </c>
      <c r="L48" s="30" t="s">
        <v>211</v>
      </c>
      <c r="M48" s="82">
        <v>1</v>
      </c>
      <c r="N48" s="82">
        <v>1</v>
      </c>
      <c r="O48" s="69" t="s">
        <v>223</v>
      </c>
      <c r="P48" s="25" t="s">
        <v>186</v>
      </c>
      <c r="Q48" s="57" t="s">
        <v>125</v>
      </c>
      <c r="R48" s="61">
        <v>1</v>
      </c>
      <c r="S48" s="61">
        <v>1</v>
      </c>
      <c r="T48" s="61">
        <v>1</v>
      </c>
      <c r="U48" s="57" t="s">
        <v>125</v>
      </c>
      <c r="V48" s="61">
        <v>1</v>
      </c>
      <c r="W48" s="57" t="s">
        <v>125</v>
      </c>
      <c r="X48" s="61">
        <v>1</v>
      </c>
      <c r="Y48" s="61">
        <v>1</v>
      </c>
      <c r="Z48" s="61">
        <v>1</v>
      </c>
      <c r="AA48" s="57" t="s">
        <v>125</v>
      </c>
      <c r="AB48" s="61">
        <v>1</v>
      </c>
      <c r="AC48" s="58">
        <f t="shared" si="0"/>
        <v>8</v>
      </c>
    </row>
    <row r="49" spans="2:29" ht="104" hidden="1" x14ac:dyDescent="0.2">
      <c r="B49" s="62" t="s">
        <v>41</v>
      </c>
      <c r="C49" s="69" t="s">
        <v>47</v>
      </c>
      <c r="D49" s="69" t="s">
        <v>70</v>
      </c>
      <c r="E49" s="69" t="s">
        <v>2</v>
      </c>
      <c r="F49" s="69" t="s">
        <v>250</v>
      </c>
      <c r="G49" s="69" t="s">
        <v>251</v>
      </c>
      <c r="H49" s="69" t="s">
        <v>252</v>
      </c>
      <c r="I49" s="69">
        <v>191</v>
      </c>
      <c r="J49" s="69">
        <v>388</v>
      </c>
      <c r="K49" s="83" t="s">
        <v>126</v>
      </c>
      <c r="L49" s="25" t="s">
        <v>205</v>
      </c>
      <c r="M49" s="30">
        <v>191</v>
      </c>
      <c r="N49" s="30">
        <v>191</v>
      </c>
      <c r="O49" s="69" t="s">
        <v>223</v>
      </c>
      <c r="P49" s="25"/>
      <c r="Q49" s="57" t="s">
        <v>125</v>
      </c>
      <c r="R49" s="57" t="s">
        <v>125</v>
      </c>
      <c r="S49" s="25">
        <v>51</v>
      </c>
      <c r="T49" s="25">
        <v>107</v>
      </c>
      <c r="U49" s="25">
        <v>20</v>
      </c>
      <c r="V49" s="25">
        <v>16</v>
      </c>
      <c r="W49" s="25">
        <v>27</v>
      </c>
      <c r="X49" s="25">
        <v>20</v>
      </c>
      <c r="Y49" s="25">
        <v>69</v>
      </c>
      <c r="Z49" s="25">
        <v>69</v>
      </c>
      <c r="AA49" s="25">
        <v>9</v>
      </c>
      <c r="AB49" s="57" t="s">
        <v>125</v>
      </c>
      <c r="AC49" s="58">
        <f t="shared" si="0"/>
        <v>388</v>
      </c>
    </row>
    <row r="50" spans="2:29" ht="117" hidden="1" x14ac:dyDescent="0.2">
      <c r="B50" s="62" t="s">
        <v>41</v>
      </c>
      <c r="C50" s="69" t="s">
        <v>47</v>
      </c>
      <c r="D50" s="69" t="s">
        <v>70</v>
      </c>
      <c r="E50" s="69" t="s">
        <v>2</v>
      </c>
      <c r="F50" s="69" t="s">
        <v>253</v>
      </c>
      <c r="G50" s="69" t="s">
        <v>254</v>
      </c>
      <c r="H50" s="69" t="s">
        <v>255</v>
      </c>
      <c r="I50" s="69">
        <v>78</v>
      </c>
      <c r="J50" s="69">
        <v>80</v>
      </c>
      <c r="K50" s="83" t="s">
        <v>126</v>
      </c>
      <c r="L50" s="25" t="s">
        <v>205</v>
      </c>
      <c r="M50" s="69">
        <v>64</v>
      </c>
      <c r="N50" s="69">
        <v>78</v>
      </c>
      <c r="O50" s="69" t="s">
        <v>223</v>
      </c>
      <c r="P50" s="25" t="s">
        <v>186</v>
      </c>
      <c r="Q50" s="57" t="s">
        <v>125</v>
      </c>
      <c r="R50" s="25">
        <v>3</v>
      </c>
      <c r="S50" s="25">
        <v>3</v>
      </c>
      <c r="T50" s="25">
        <v>7</v>
      </c>
      <c r="U50" s="25">
        <v>7</v>
      </c>
      <c r="V50" s="25">
        <v>12</v>
      </c>
      <c r="W50" s="25">
        <v>12</v>
      </c>
      <c r="X50" s="25">
        <v>10</v>
      </c>
      <c r="Y50" s="25">
        <v>6</v>
      </c>
      <c r="Z50" s="25">
        <v>10</v>
      </c>
      <c r="AA50" s="25">
        <v>10</v>
      </c>
      <c r="AB50" s="57" t="s">
        <v>125</v>
      </c>
      <c r="AC50" s="58">
        <f t="shared" si="0"/>
        <v>80</v>
      </c>
    </row>
    <row r="51" spans="2:29" ht="169" hidden="1" x14ac:dyDescent="0.2">
      <c r="B51" s="62" t="s">
        <v>41</v>
      </c>
      <c r="C51" s="69" t="s">
        <v>47</v>
      </c>
      <c r="D51" s="69" t="s">
        <v>70</v>
      </c>
      <c r="E51" s="69" t="s">
        <v>2</v>
      </c>
      <c r="F51" s="69" t="s">
        <v>238</v>
      </c>
      <c r="G51" s="69" t="s">
        <v>256</v>
      </c>
      <c r="H51" s="69" t="s">
        <v>257</v>
      </c>
      <c r="I51" s="82">
        <v>1</v>
      </c>
      <c r="J51" s="176">
        <v>1</v>
      </c>
      <c r="K51" s="57">
        <v>1</v>
      </c>
      <c r="L51" s="25" t="s">
        <v>104</v>
      </c>
      <c r="M51" s="73">
        <v>1</v>
      </c>
      <c r="N51" s="73"/>
      <c r="O51" s="69" t="s">
        <v>241</v>
      </c>
      <c r="P51" s="25" t="s">
        <v>186</v>
      </c>
      <c r="Q51" s="57" t="s">
        <v>125</v>
      </c>
      <c r="R51" s="57" t="s">
        <v>125</v>
      </c>
      <c r="S51" s="61">
        <v>0.25</v>
      </c>
      <c r="T51" s="57" t="s">
        <v>125</v>
      </c>
      <c r="U51" s="57" t="s">
        <v>125</v>
      </c>
      <c r="V51" s="61">
        <v>0.25</v>
      </c>
      <c r="W51" s="57" t="s">
        <v>125</v>
      </c>
      <c r="X51" s="57" t="s">
        <v>125</v>
      </c>
      <c r="Y51" s="61">
        <v>0.25</v>
      </c>
      <c r="Z51" s="57" t="s">
        <v>125</v>
      </c>
      <c r="AA51" s="57" t="s">
        <v>125</v>
      </c>
      <c r="AB51" s="61">
        <v>0.25</v>
      </c>
      <c r="AC51" s="58">
        <f t="shared" si="0"/>
        <v>1</v>
      </c>
    </row>
    <row r="52" spans="2:29" ht="169" hidden="1" x14ac:dyDescent="0.2">
      <c r="B52" s="62" t="s">
        <v>41</v>
      </c>
      <c r="C52" s="69" t="s">
        <v>47</v>
      </c>
      <c r="D52" s="69" t="s">
        <v>70</v>
      </c>
      <c r="E52" s="69" t="s">
        <v>2</v>
      </c>
      <c r="F52" s="69" t="s">
        <v>238</v>
      </c>
      <c r="G52" s="69" t="s">
        <v>258</v>
      </c>
      <c r="H52" s="69" t="s">
        <v>259</v>
      </c>
      <c r="I52" s="82">
        <v>1</v>
      </c>
      <c r="J52" s="176">
        <v>1</v>
      </c>
      <c r="K52" s="57">
        <v>1</v>
      </c>
      <c r="L52" s="25" t="s">
        <v>104</v>
      </c>
      <c r="M52" s="82">
        <v>1</v>
      </c>
      <c r="N52" s="82"/>
      <c r="O52" s="69" t="s">
        <v>241</v>
      </c>
      <c r="P52" s="25" t="s">
        <v>186</v>
      </c>
      <c r="Q52" s="57" t="s">
        <v>125</v>
      </c>
      <c r="R52" s="57" t="s">
        <v>125</v>
      </c>
      <c r="S52" s="61">
        <v>0.25</v>
      </c>
      <c r="T52" s="57" t="s">
        <v>125</v>
      </c>
      <c r="U52" s="57" t="s">
        <v>125</v>
      </c>
      <c r="V52" s="61">
        <v>0.25</v>
      </c>
      <c r="W52" s="57" t="s">
        <v>125</v>
      </c>
      <c r="X52" s="57" t="s">
        <v>125</v>
      </c>
      <c r="Y52" s="61">
        <v>0.25</v>
      </c>
      <c r="Z52" s="57" t="s">
        <v>125</v>
      </c>
      <c r="AA52" s="57" t="s">
        <v>125</v>
      </c>
      <c r="AB52" s="61">
        <v>0.25</v>
      </c>
      <c r="AC52" s="58">
        <f t="shared" si="0"/>
        <v>1</v>
      </c>
    </row>
    <row r="53" spans="2:29" ht="78" hidden="1" x14ac:dyDescent="0.2">
      <c r="B53" s="62" t="s">
        <v>41</v>
      </c>
      <c r="C53" s="69" t="s">
        <v>47</v>
      </c>
      <c r="D53" s="69" t="s">
        <v>70</v>
      </c>
      <c r="E53" s="69" t="s">
        <v>2</v>
      </c>
      <c r="F53" s="69" t="s">
        <v>260</v>
      </c>
      <c r="G53" s="69" t="s">
        <v>261</v>
      </c>
      <c r="H53" s="69" t="s">
        <v>262</v>
      </c>
      <c r="I53" s="69">
        <v>25</v>
      </c>
      <c r="J53" s="69">
        <v>25</v>
      </c>
      <c r="K53" s="83" t="s">
        <v>126</v>
      </c>
      <c r="L53" s="30" t="s">
        <v>211</v>
      </c>
      <c r="M53" s="69">
        <v>23</v>
      </c>
      <c r="N53" s="85">
        <v>25</v>
      </c>
      <c r="O53" s="69" t="s">
        <v>223</v>
      </c>
      <c r="P53" s="25" t="s">
        <v>186</v>
      </c>
      <c r="Q53" s="57" t="s">
        <v>125</v>
      </c>
      <c r="R53" s="57" t="s">
        <v>125</v>
      </c>
      <c r="S53" s="25">
        <v>1</v>
      </c>
      <c r="T53" s="25">
        <v>3</v>
      </c>
      <c r="U53" s="25">
        <v>5</v>
      </c>
      <c r="V53" s="25">
        <v>3</v>
      </c>
      <c r="W53" s="25">
        <v>3</v>
      </c>
      <c r="X53" s="25">
        <v>1</v>
      </c>
      <c r="Y53" s="25">
        <v>4</v>
      </c>
      <c r="Z53" s="25">
        <v>3</v>
      </c>
      <c r="AA53" s="25">
        <v>2</v>
      </c>
      <c r="AB53" s="57" t="s">
        <v>125</v>
      </c>
      <c r="AC53" s="58">
        <f t="shared" si="0"/>
        <v>25</v>
      </c>
    </row>
    <row r="54" spans="2:29" ht="117" hidden="1" x14ac:dyDescent="0.2">
      <c r="B54" s="62" t="s">
        <v>41</v>
      </c>
      <c r="C54" s="69" t="s">
        <v>43</v>
      </c>
      <c r="D54" s="69" t="s">
        <v>64</v>
      </c>
      <c r="E54" s="69" t="s">
        <v>30</v>
      </c>
      <c r="F54" s="69" t="s">
        <v>263</v>
      </c>
      <c r="G54" s="69" t="s">
        <v>264</v>
      </c>
      <c r="H54" s="69" t="s">
        <v>265</v>
      </c>
      <c r="I54" s="69">
        <v>165000</v>
      </c>
      <c r="J54" s="69">
        <v>165000</v>
      </c>
      <c r="K54" s="30">
        <v>6000000</v>
      </c>
      <c r="L54" s="25" t="s">
        <v>104</v>
      </c>
      <c r="M54" s="30"/>
      <c r="N54" s="30"/>
      <c r="O54" s="30" t="s">
        <v>241</v>
      </c>
      <c r="P54" s="30" t="s">
        <v>186</v>
      </c>
      <c r="Q54" s="57" t="s">
        <v>125</v>
      </c>
      <c r="R54" s="57" t="s">
        <v>125</v>
      </c>
      <c r="S54" s="166">
        <v>1000</v>
      </c>
      <c r="T54" s="166">
        <v>10000</v>
      </c>
      <c r="U54" s="166">
        <v>25000</v>
      </c>
      <c r="V54" s="166">
        <v>25000</v>
      </c>
      <c r="W54" s="166">
        <v>30000</v>
      </c>
      <c r="X54" s="166">
        <v>20000</v>
      </c>
      <c r="Y54" s="166">
        <v>20000</v>
      </c>
      <c r="Z54" s="166">
        <v>20000</v>
      </c>
      <c r="AA54" s="166">
        <v>10000</v>
      </c>
      <c r="AB54" s="166">
        <v>4000</v>
      </c>
      <c r="AC54" s="58">
        <f t="shared" si="0"/>
        <v>165000</v>
      </c>
    </row>
    <row r="55" spans="2:29" ht="91" hidden="1" x14ac:dyDescent="0.2">
      <c r="B55" s="62" t="s">
        <v>41</v>
      </c>
      <c r="C55" s="69" t="s">
        <v>43</v>
      </c>
      <c r="D55" s="69" t="s">
        <v>64</v>
      </c>
      <c r="E55" s="69" t="s">
        <v>30</v>
      </c>
      <c r="F55" s="69" t="s">
        <v>266</v>
      </c>
      <c r="G55" s="69" t="s">
        <v>267</v>
      </c>
      <c r="H55" s="69" t="s">
        <v>268</v>
      </c>
      <c r="I55" s="82">
        <v>1</v>
      </c>
      <c r="J55" s="82">
        <f>+I55</f>
        <v>1</v>
      </c>
      <c r="K55" s="73">
        <f>+J55</f>
        <v>1</v>
      </c>
      <c r="L55" s="30" t="s">
        <v>205</v>
      </c>
      <c r="M55" s="30"/>
      <c r="N55" s="30"/>
      <c r="O55" s="30" t="s">
        <v>241</v>
      </c>
      <c r="P55" s="30" t="s">
        <v>106</v>
      </c>
      <c r="Q55" s="57" t="s">
        <v>125</v>
      </c>
      <c r="R55" s="174">
        <v>1</v>
      </c>
      <c r="S55" s="57" t="s">
        <v>125</v>
      </c>
      <c r="T55" s="174">
        <v>1</v>
      </c>
      <c r="U55" s="57" t="s">
        <v>125</v>
      </c>
      <c r="V55" s="174">
        <v>1</v>
      </c>
      <c r="W55" s="57" t="s">
        <v>125</v>
      </c>
      <c r="X55" s="174">
        <v>1</v>
      </c>
      <c r="Y55" s="57" t="s">
        <v>125</v>
      </c>
      <c r="Z55" s="174">
        <v>1</v>
      </c>
      <c r="AA55" s="57" t="s">
        <v>125</v>
      </c>
      <c r="AB55" s="174">
        <v>1</v>
      </c>
      <c r="AC55" s="58">
        <f t="shared" si="0"/>
        <v>6</v>
      </c>
    </row>
    <row r="56" spans="2:29" ht="78" hidden="1" x14ac:dyDescent="0.2">
      <c r="B56" s="62" t="s">
        <v>41</v>
      </c>
      <c r="C56" s="69" t="s">
        <v>43</v>
      </c>
      <c r="D56" s="69" t="s">
        <v>64</v>
      </c>
      <c r="E56" s="69" t="s">
        <v>269</v>
      </c>
      <c r="F56" s="69" t="s">
        <v>270</v>
      </c>
      <c r="G56" s="69" t="s">
        <v>271</v>
      </c>
      <c r="H56" s="69" t="s">
        <v>271</v>
      </c>
      <c r="I56" s="69">
        <v>31820</v>
      </c>
      <c r="J56" s="69">
        <f>+VLOOKUP(G56,'[1] Plan acción seguimiento'!$N$23:$X$288,11,FALSE)</f>
        <v>30920</v>
      </c>
      <c r="K56" s="30"/>
      <c r="L56" s="25" t="s">
        <v>104</v>
      </c>
      <c r="M56" s="30"/>
      <c r="N56" s="30"/>
      <c r="O56" s="30" t="s">
        <v>231</v>
      </c>
      <c r="P56" s="30" t="s">
        <v>106</v>
      </c>
      <c r="Q56" s="57" t="s">
        <v>125</v>
      </c>
      <c r="R56" s="100">
        <v>396</v>
      </c>
      <c r="S56" s="100">
        <v>1060</v>
      </c>
      <c r="T56" s="100">
        <v>2900</v>
      </c>
      <c r="U56" s="100">
        <v>2900</v>
      </c>
      <c r="V56" s="100">
        <v>3872</v>
      </c>
      <c r="W56" s="100">
        <v>5802</v>
      </c>
      <c r="X56" s="100">
        <v>4900</v>
      </c>
      <c r="Y56" s="100">
        <v>3387</v>
      </c>
      <c r="Z56" s="100">
        <v>3192</v>
      </c>
      <c r="AA56" s="100">
        <v>1741</v>
      </c>
      <c r="AB56" s="100">
        <v>770</v>
      </c>
      <c r="AC56" s="58">
        <f t="shared" si="0"/>
        <v>30920</v>
      </c>
    </row>
    <row r="57" spans="2:29" ht="91" hidden="1" x14ac:dyDescent="0.2">
      <c r="B57" s="62" t="s">
        <v>41</v>
      </c>
      <c r="C57" s="62" t="s">
        <v>44</v>
      </c>
      <c r="D57" s="69" t="s">
        <v>64</v>
      </c>
      <c r="E57" s="69" t="s">
        <v>6</v>
      </c>
      <c r="F57" s="69" t="s">
        <v>272</v>
      </c>
      <c r="G57" s="69" t="s">
        <v>273</v>
      </c>
      <c r="H57" s="69" t="s">
        <v>274</v>
      </c>
      <c r="I57" s="69">
        <v>21174</v>
      </c>
      <c r="J57" s="69">
        <v>21444</v>
      </c>
      <c r="K57" s="30"/>
      <c r="L57" s="25" t="s">
        <v>104</v>
      </c>
      <c r="M57" s="30"/>
      <c r="N57" s="30"/>
      <c r="O57" s="30" t="s">
        <v>231</v>
      </c>
      <c r="P57" s="30" t="s">
        <v>186</v>
      </c>
      <c r="Q57" s="57" t="s">
        <v>125</v>
      </c>
      <c r="R57" s="57" t="s">
        <v>125</v>
      </c>
      <c r="S57" s="57" t="s">
        <v>125</v>
      </c>
      <c r="T57" s="30">
        <v>2390</v>
      </c>
      <c r="U57" s="30">
        <v>2382</v>
      </c>
      <c r="V57" s="30">
        <v>2382</v>
      </c>
      <c r="W57" s="30">
        <v>2382</v>
      </c>
      <c r="X57" s="30">
        <v>2382</v>
      </c>
      <c r="Y57" s="30">
        <v>2382</v>
      </c>
      <c r="Z57" s="30">
        <v>2382</v>
      </c>
      <c r="AA57" s="30">
        <v>2382</v>
      </c>
      <c r="AB57" s="30">
        <v>2380</v>
      </c>
      <c r="AC57" s="58">
        <f t="shared" si="0"/>
        <v>21444</v>
      </c>
    </row>
    <row r="58" spans="2:29" ht="78" hidden="1" x14ac:dyDescent="0.2">
      <c r="B58" s="62" t="s">
        <v>41</v>
      </c>
      <c r="C58" s="62" t="s">
        <v>44</v>
      </c>
      <c r="D58" s="69" t="s">
        <v>64</v>
      </c>
      <c r="E58" s="69" t="s">
        <v>10</v>
      </c>
      <c r="F58" s="69" t="s">
        <v>275</v>
      </c>
      <c r="G58" s="69" t="s">
        <v>276</v>
      </c>
      <c r="H58" s="69" t="s">
        <v>277</v>
      </c>
      <c r="I58" s="69">
        <v>58</v>
      </c>
      <c r="J58" s="69">
        <v>70</v>
      </c>
      <c r="K58" s="69"/>
      <c r="L58" s="69" t="s">
        <v>104</v>
      </c>
      <c r="M58" s="69"/>
      <c r="N58" s="69"/>
      <c r="O58" s="69" t="s">
        <v>278</v>
      </c>
      <c r="P58" s="69" t="s">
        <v>106</v>
      </c>
      <c r="Q58" s="57" t="s">
        <v>125</v>
      </c>
      <c r="R58" s="57" t="s">
        <v>125</v>
      </c>
      <c r="S58" s="57" t="s">
        <v>125</v>
      </c>
      <c r="T58" s="57" t="s">
        <v>125</v>
      </c>
      <c r="U58" s="57" t="s">
        <v>125</v>
      </c>
      <c r="V58" s="57" t="s">
        <v>125</v>
      </c>
      <c r="W58" s="57" t="s">
        <v>125</v>
      </c>
      <c r="X58" s="57" t="s">
        <v>125</v>
      </c>
      <c r="Y58" s="57" t="s">
        <v>125</v>
      </c>
      <c r="Z58" s="57" t="s">
        <v>125</v>
      </c>
      <c r="AA58" s="57" t="s">
        <v>125</v>
      </c>
      <c r="AB58" s="69">
        <v>70</v>
      </c>
      <c r="AC58" s="175">
        <f>+SUM(Q58:AB58)-J58</f>
        <v>0</v>
      </c>
    </row>
    <row r="59" spans="2:29" ht="78" hidden="1" x14ac:dyDescent="0.2">
      <c r="B59" s="62" t="s">
        <v>41</v>
      </c>
      <c r="C59" s="69" t="s">
        <v>43</v>
      </c>
      <c r="D59" s="69" t="s">
        <v>64</v>
      </c>
      <c r="E59" s="69" t="s">
        <v>10</v>
      </c>
      <c r="F59" s="69" t="s">
        <v>279</v>
      </c>
      <c r="G59" s="69" t="s">
        <v>280</v>
      </c>
      <c r="H59" s="69" t="s">
        <v>281</v>
      </c>
      <c r="I59" s="69">
        <v>800</v>
      </c>
      <c r="J59" s="69">
        <v>800</v>
      </c>
      <c r="K59" s="69"/>
      <c r="L59" s="70" t="s">
        <v>104</v>
      </c>
      <c r="M59" s="69"/>
      <c r="N59" s="69"/>
      <c r="O59" s="69" t="s">
        <v>278</v>
      </c>
      <c r="P59" s="69" t="s">
        <v>186</v>
      </c>
      <c r="Q59" s="57" t="s">
        <v>125</v>
      </c>
      <c r="R59" s="57" t="s">
        <v>125</v>
      </c>
      <c r="S59" s="57" t="s">
        <v>125</v>
      </c>
      <c r="T59" s="57" t="s">
        <v>125</v>
      </c>
      <c r="U59" s="57" t="s">
        <v>125</v>
      </c>
      <c r="V59" s="57" t="s">
        <v>125</v>
      </c>
      <c r="W59" s="57" t="s">
        <v>125</v>
      </c>
      <c r="X59" s="57" t="s">
        <v>125</v>
      </c>
      <c r="Y59" s="57" t="s">
        <v>125</v>
      </c>
      <c r="Z59" s="57" t="s">
        <v>125</v>
      </c>
      <c r="AA59" s="69">
        <v>800</v>
      </c>
      <c r="AB59" s="57" t="s">
        <v>125</v>
      </c>
      <c r="AC59" s="175">
        <f>+SUM(Q59:AB59)-J59</f>
        <v>0</v>
      </c>
    </row>
    <row r="60" spans="2:29" ht="117" hidden="1" x14ac:dyDescent="0.2">
      <c r="B60" s="69" t="s">
        <v>48</v>
      </c>
      <c r="C60" s="69" t="s">
        <v>50</v>
      </c>
      <c r="D60" s="69" t="s">
        <v>64</v>
      </c>
      <c r="E60" s="69" t="s">
        <v>10</v>
      </c>
      <c r="F60" s="69" t="s">
        <v>282</v>
      </c>
      <c r="G60" s="69" t="s">
        <v>283</v>
      </c>
      <c r="H60" s="69" t="s">
        <v>284</v>
      </c>
      <c r="I60" s="69">
        <v>240</v>
      </c>
      <c r="J60" s="69">
        <v>240</v>
      </c>
      <c r="K60" s="69"/>
      <c r="L60" s="30" t="s">
        <v>211</v>
      </c>
      <c r="M60" s="69"/>
      <c r="N60" s="69"/>
      <c r="O60" s="69" t="s">
        <v>278</v>
      </c>
      <c r="P60" s="69" t="s">
        <v>106</v>
      </c>
      <c r="Q60" s="57" t="s">
        <v>125</v>
      </c>
      <c r="R60" s="57" t="s">
        <v>125</v>
      </c>
      <c r="S60" s="57" t="s">
        <v>125</v>
      </c>
      <c r="T60" s="57" t="s">
        <v>125</v>
      </c>
      <c r="U60" s="57" t="s">
        <v>125</v>
      </c>
      <c r="V60" s="69">
        <v>95</v>
      </c>
      <c r="W60" s="57" t="s">
        <v>125</v>
      </c>
      <c r="X60" s="57" t="s">
        <v>125</v>
      </c>
      <c r="Y60" s="69">
        <v>69</v>
      </c>
      <c r="Z60" s="57" t="s">
        <v>125</v>
      </c>
      <c r="AA60" s="57" t="s">
        <v>125</v>
      </c>
      <c r="AB60" s="69">
        <v>76</v>
      </c>
      <c r="AC60" s="175">
        <f>+SUM(Q60:AB60)-J60</f>
        <v>0</v>
      </c>
    </row>
    <row r="61" spans="2:29" ht="78" hidden="1" x14ac:dyDescent="0.2">
      <c r="B61" s="62" t="s">
        <v>41</v>
      </c>
      <c r="C61" s="69" t="s">
        <v>43</v>
      </c>
      <c r="D61" s="69" t="s">
        <v>64</v>
      </c>
      <c r="E61" s="69" t="s">
        <v>10</v>
      </c>
      <c r="F61" s="69" t="s">
        <v>285</v>
      </c>
      <c r="G61" s="69" t="s">
        <v>286</v>
      </c>
      <c r="H61" s="69" t="s">
        <v>287</v>
      </c>
      <c r="I61" s="69">
        <v>10000</v>
      </c>
      <c r="J61" s="69">
        <v>10000</v>
      </c>
      <c r="K61" s="69"/>
      <c r="L61" s="69" t="s">
        <v>205</v>
      </c>
      <c r="M61" s="69"/>
      <c r="N61" s="69"/>
      <c r="O61" s="69" t="s">
        <v>278</v>
      </c>
      <c r="P61" s="69" t="s">
        <v>186</v>
      </c>
      <c r="Q61" s="57" t="s">
        <v>125</v>
      </c>
      <c r="R61" s="57" t="s">
        <v>125</v>
      </c>
      <c r="S61" s="57" t="s">
        <v>125</v>
      </c>
      <c r="T61" s="57" t="s">
        <v>125</v>
      </c>
      <c r="U61" s="57" t="s">
        <v>125</v>
      </c>
      <c r="V61" s="69">
        <v>4000</v>
      </c>
      <c r="W61" s="57" t="s">
        <v>125</v>
      </c>
      <c r="X61" s="57" t="s">
        <v>125</v>
      </c>
      <c r="Y61" s="69">
        <v>3000</v>
      </c>
      <c r="Z61" s="57" t="s">
        <v>125</v>
      </c>
      <c r="AA61" s="57" t="s">
        <v>125</v>
      </c>
      <c r="AB61" s="69">
        <v>3000</v>
      </c>
      <c r="AC61" s="175">
        <f>+SUM(Q61:AB61)-J61</f>
        <v>0</v>
      </c>
    </row>
    <row r="62" spans="2:29" ht="78" hidden="1" x14ac:dyDescent="0.2">
      <c r="B62" s="62" t="s">
        <v>41</v>
      </c>
      <c r="C62" s="69" t="s">
        <v>46</v>
      </c>
      <c r="D62" s="69" t="s">
        <v>64</v>
      </c>
      <c r="E62" s="69" t="s">
        <v>10</v>
      </c>
      <c r="F62" s="69" t="s">
        <v>288</v>
      </c>
      <c r="G62" s="69" t="s">
        <v>289</v>
      </c>
      <c r="H62" s="69" t="s">
        <v>290</v>
      </c>
      <c r="I62" s="69">
        <v>22500</v>
      </c>
      <c r="J62" s="69">
        <v>27652</v>
      </c>
      <c r="K62" s="69"/>
      <c r="L62" s="30" t="s">
        <v>211</v>
      </c>
      <c r="M62" s="69"/>
      <c r="N62" s="69">
        <v>27652</v>
      </c>
      <c r="O62" s="69" t="s">
        <v>291</v>
      </c>
      <c r="P62" s="69" t="s">
        <v>186</v>
      </c>
      <c r="Q62" s="57" t="s">
        <v>125</v>
      </c>
      <c r="R62" s="57" t="s">
        <v>125</v>
      </c>
      <c r="S62" s="57" t="s">
        <v>125</v>
      </c>
      <c r="T62" s="57" t="s">
        <v>125</v>
      </c>
      <c r="U62" s="57" t="s">
        <v>125</v>
      </c>
      <c r="V62" s="69">
        <v>8296</v>
      </c>
      <c r="W62" s="57" t="s">
        <v>125</v>
      </c>
      <c r="X62" s="57" t="s">
        <v>125</v>
      </c>
      <c r="Y62" s="69">
        <v>9206</v>
      </c>
      <c r="Z62" s="57" t="s">
        <v>125</v>
      </c>
      <c r="AA62" s="57" t="s">
        <v>125</v>
      </c>
      <c r="AB62" s="69">
        <v>10150</v>
      </c>
      <c r="AC62" s="175">
        <f>+SUM(Q62:AB62)-N62</f>
        <v>0</v>
      </c>
    </row>
    <row r="63" spans="2:29" ht="272" hidden="1" x14ac:dyDescent="0.2">
      <c r="B63" s="62" t="s">
        <v>41</v>
      </c>
      <c r="C63" s="62" t="s">
        <v>44</v>
      </c>
      <c r="D63" s="69" t="s">
        <v>64</v>
      </c>
      <c r="E63" s="69" t="s">
        <v>10</v>
      </c>
      <c r="F63" s="69" t="s">
        <v>292</v>
      </c>
      <c r="G63" s="69" t="s">
        <v>293</v>
      </c>
      <c r="H63" s="69" t="s">
        <v>294</v>
      </c>
      <c r="I63" s="82">
        <v>1</v>
      </c>
      <c r="J63" s="176">
        <v>1</v>
      </c>
      <c r="K63" s="82"/>
      <c r="L63" s="70" t="s">
        <v>104</v>
      </c>
      <c r="M63" s="69"/>
      <c r="N63" s="82">
        <v>1</v>
      </c>
      <c r="O63" s="69" t="s">
        <v>278</v>
      </c>
      <c r="P63" s="69" t="s">
        <v>106</v>
      </c>
      <c r="Q63" s="57" t="s">
        <v>125</v>
      </c>
      <c r="R63" s="57" t="s">
        <v>125</v>
      </c>
      <c r="S63" s="57" t="s">
        <v>125</v>
      </c>
      <c r="T63" s="57" t="s">
        <v>125</v>
      </c>
      <c r="U63" s="57" t="s">
        <v>125</v>
      </c>
      <c r="V63" s="88">
        <v>1</v>
      </c>
      <c r="W63" s="57" t="s">
        <v>125</v>
      </c>
      <c r="X63" s="57" t="s">
        <v>125</v>
      </c>
      <c r="Y63" s="88">
        <v>1</v>
      </c>
      <c r="Z63" s="57" t="s">
        <v>125</v>
      </c>
      <c r="AA63" s="57" t="s">
        <v>125</v>
      </c>
      <c r="AB63" s="82">
        <v>1</v>
      </c>
      <c r="AC63" s="58" t="s">
        <v>295</v>
      </c>
    </row>
    <row r="64" spans="2:29" ht="208" hidden="1" x14ac:dyDescent="0.2">
      <c r="B64" s="62" t="s">
        <v>41</v>
      </c>
      <c r="C64" s="62" t="s">
        <v>44</v>
      </c>
      <c r="D64" s="69" t="s">
        <v>64</v>
      </c>
      <c r="E64" s="69" t="s">
        <v>10</v>
      </c>
      <c r="F64" s="69" t="s">
        <v>296</v>
      </c>
      <c r="G64" s="69" t="s">
        <v>297</v>
      </c>
      <c r="H64" s="69" t="s">
        <v>298</v>
      </c>
      <c r="I64" s="82">
        <v>1</v>
      </c>
      <c r="J64" s="176">
        <v>1</v>
      </c>
      <c r="K64" s="82"/>
      <c r="L64" s="69" t="s">
        <v>205</v>
      </c>
      <c r="M64" s="69"/>
      <c r="N64" s="82">
        <v>1</v>
      </c>
      <c r="O64" s="69" t="s">
        <v>227</v>
      </c>
      <c r="P64" s="69" t="s">
        <v>106</v>
      </c>
      <c r="Q64" s="57" t="s">
        <v>125</v>
      </c>
      <c r="R64" s="57" t="s">
        <v>125</v>
      </c>
      <c r="S64" s="57" t="s">
        <v>125</v>
      </c>
      <c r="T64" s="57" t="s">
        <v>125</v>
      </c>
      <c r="U64" s="57" t="s">
        <v>125</v>
      </c>
      <c r="V64" s="88">
        <v>1</v>
      </c>
      <c r="W64" s="57" t="s">
        <v>125</v>
      </c>
      <c r="X64" s="57" t="s">
        <v>125</v>
      </c>
      <c r="Y64" s="88">
        <v>1</v>
      </c>
      <c r="Z64" s="57" t="s">
        <v>125</v>
      </c>
      <c r="AA64" s="57" t="s">
        <v>125</v>
      </c>
      <c r="AB64" s="82">
        <v>1</v>
      </c>
      <c r="AC64" s="58" t="s">
        <v>295</v>
      </c>
    </row>
    <row r="65" spans="1:30" ht="78" hidden="1" x14ac:dyDescent="0.2">
      <c r="A65" s="171" t="s">
        <v>299</v>
      </c>
      <c r="B65" s="62" t="s">
        <v>41</v>
      </c>
      <c r="C65" s="62" t="s">
        <v>44</v>
      </c>
      <c r="D65" s="69" t="s">
        <v>64</v>
      </c>
      <c r="E65" s="69" t="s">
        <v>10</v>
      </c>
      <c r="F65" s="69" t="s">
        <v>300</v>
      </c>
      <c r="G65" s="69" t="s">
        <v>300</v>
      </c>
      <c r="H65" s="69" t="s">
        <v>301</v>
      </c>
      <c r="I65" s="69">
        <v>35</v>
      </c>
      <c r="J65" s="69">
        <v>35</v>
      </c>
      <c r="K65" s="69"/>
      <c r="L65" s="70" t="s">
        <v>104</v>
      </c>
      <c r="M65" s="69"/>
      <c r="N65" s="69">
        <v>35</v>
      </c>
      <c r="O65" s="69" t="s">
        <v>302</v>
      </c>
      <c r="P65" s="69" t="s">
        <v>106</v>
      </c>
      <c r="Q65" s="57" t="s">
        <v>125</v>
      </c>
      <c r="R65" s="57" t="s">
        <v>125</v>
      </c>
      <c r="S65" s="69">
        <v>35</v>
      </c>
      <c r="T65" s="57" t="s">
        <v>125</v>
      </c>
      <c r="U65" s="57" t="s">
        <v>125</v>
      </c>
      <c r="V65" s="69">
        <v>35</v>
      </c>
      <c r="W65" s="57" t="s">
        <v>125</v>
      </c>
      <c r="X65" s="57" t="s">
        <v>125</v>
      </c>
      <c r="Y65" s="69">
        <v>35</v>
      </c>
      <c r="Z65" s="57" t="s">
        <v>125</v>
      </c>
      <c r="AA65" s="57" t="s">
        <v>125</v>
      </c>
      <c r="AB65" s="69">
        <v>35</v>
      </c>
      <c r="AC65" s="172" t="s">
        <v>303</v>
      </c>
      <c r="AD65" s="171" t="s">
        <v>299</v>
      </c>
    </row>
    <row r="66" spans="1:30" ht="169" hidden="1" x14ac:dyDescent="0.2">
      <c r="B66" s="62" t="s">
        <v>41</v>
      </c>
      <c r="C66" s="62" t="s">
        <v>44</v>
      </c>
      <c r="D66" s="232" t="s">
        <v>64</v>
      </c>
      <c r="E66" s="69" t="s">
        <v>10</v>
      </c>
      <c r="F66" s="69" t="s">
        <v>304</v>
      </c>
      <c r="G66" s="69" t="s">
        <v>305</v>
      </c>
      <c r="H66" s="69" t="s">
        <v>306</v>
      </c>
      <c r="I66" s="120">
        <v>1</v>
      </c>
      <c r="J66" s="120">
        <v>1</v>
      </c>
      <c r="K66" s="69"/>
      <c r="L66" s="69" t="s">
        <v>104</v>
      </c>
      <c r="M66" s="177"/>
      <c r="N66" s="120">
        <v>1</v>
      </c>
      <c r="O66" s="69" t="s">
        <v>307</v>
      </c>
      <c r="P66" s="69" t="s">
        <v>186</v>
      </c>
      <c r="Q66" s="57" t="s">
        <v>125</v>
      </c>
      <c r="R66" s="57" t="s">
        <v>125</v>
      </c>
      <c r="S66" s="57" t="s">
        <v>125</v>
      </c>
      <c r="T66" s="57" t="s">
        <v>125</v>
      </c>
      <c r="U66" s="57" t="s">
        <v>125</v>
      </c>
      <c r="V66" s="82">
        <v>1</v>
      </c>
      <c r="W66" s="57" t="s">
        <v>125</v>
      </c>
      <c r="X66" s="57" t="s">
        <v>125</v>
      </c>
      <c r="Y66" s="82">
        <v>1</v>
      </c>
      <c r="Z66" s="57" t="s">
        <v>125</v>
      </c>
      <c r="AA66" s="57" t="s">
        <v>125</v>
      </c>
      <c r="AB66" s="82">
        <v>1</v>
      </c>
      <c r="AC66" s="178" t="s">
        <v>308</v>
      </c>
    </row>
    <row r="67" spans="1:30" ht="182" hidden="1" x14ac:dyDescent="0.2">
      <c r="B67" s="62" t="s">
        <v>41</v>
      </c>
      <c r="C67" s="62" t="s">
        <v>44</v>
      </c>
      <c r="D67" s="232" t="s">
        <v>64</v>
      </c>
      <c r="E67" s="69" t="s">
        <v>10</v>
      </c>
      <c r="F67" s="69" t="s">
        <v>309</v>
      </c>
      <c r="G67" s="69" t="s">
        <v>310</v>
      </c>
      <c r="H67" s="69" t="s">
        <v>311</v>
      </c>
      <c r="I67" s="69">
        <v>1</v>
      </c>
      <c r="J67" s="69">
        <v>2</v>
      </c>
      <c r="K67" s="69"/>
      <c r="L67" s="70" t="s">
        <v>104</v>
      </c>
      <c r="M67" s="177"/>
      <c r="N67" s="69">
        <v>1</v>
      </c>
      <c r="O67" s="69" t="s">
        <v>307</v>
      </c>
      <c r="P67" s="69" t="s">
        <v>186</v>
      </c>
      <c r="Q67" s="57" t="s">
        <v>125</v>
      </c>
      <c r="R67" s="57" t="s">
        <v>125</v>
      </c>
      <c r="S67" s="57" t="s">
        <v>125</v>
      </c>
      <c r="T67" s="57" t="s">
        <v>125</v>
      </c>
      <c r="U67" s="57" t="s">
        <v>125</v>
      </c>
      <c r="V67" s="57" t="s">
        <v>125</v>
      </c>
      <c r="W67" s="57" t="s">
        <v>125</v>
      </c>
      <c r="X67" s="57" t="s">
        <v>125</v>
      </c>
      <c r="Y67" s="69">
        <v>1</v>
      </c>
      <c r="Z67" s="57" t="s">
        <v>125</v>
      </c>
      <c r="AA67" s="57" t="s">
        <v>125</v>
      </c>
      <c r="AB67" s="69">
        <v>1</v>
      </c>
      <c r="AC67" s="178" t="s">
        <v>308</v>
      </c>
    </row>
    <row r="68" spans="1:30" ht="143" hidden="1" x14ac:dyDescent="0.2">
      <c r="B68" s="62" t="s">
        <v>41</v>
      </c>
      <c r="C68" s="62" t="s">
        <v>44</v>
      </c>
      <c r="D68" s="232" t="s">
        <v>64</v>
      </c>
      <c r="E68" s="69" t="s">
        <v>10</v>
      </c>
      <c r="F68" s="69" t="s">
        <v>312</v>
      </c>
      <c r="G68" s="69" t="s">
        <v>313</v>
      </c>
      <c r="H68" s="69" t="s">
        <v>314</v>
      </c>
      <c r="I68" s="69">
        <v>0</v>
      </c>
      <c r="J68" s="69">
        <v>500</v>
      </c>
      <c r="K68" s="69"/>
      <c r="L68" s="70" t="s">
        <v>104</v>
      </c>
      <c r="M68" s="177"/>
      <c r="N68" s="69" t="s">
        <v>194</v>
      </c>
      <c r="O68" s="69" t="s">
        <v>315</v>
      </c>
      <c r="P68" s="69" t="s">
        <v>186</v>
      </c>
      <c r="Q68" s="57" t="s">
        <v>125</v>
      </c>
      <c r="R68" s="57" t="s">
        <v>125</v>
      </c>
      <c r="S68" s="57" t="s">
        <v>125</v>
      </c>
      <c r="T68" s="57" t="s">
        <v>125</v>
      </c>
      <c r="U68" s="57" t="s">
        <v>125</v>
      </c>
      <c r="V68" s="69">
        <v>250</v>
      </c>
      <c r="W68" s="57" t="s">
        <v>125</v>
      </c>
      <c r="X68" s="57" t="s">
        <v>125</v>
      </c>
      <c r="Y68" s="57" t="s">
        <v>125</v>
      </c>
      <c r="Z68" s="57" t="s">
        <v>125</v>
      </c>
      <c r="AA68" s="57" t="s">
        <v>125</v>
      </c>
      <c r="AB68" s="69">
        <v>250</v>
      </c>
      <c r="AC68" s="178" t="s">
        <v>316</v>
      </c>
    </row>
    <row r="69" spans="1:30" ht="143" hidden="1" x14ac:dyDescent="0.2">
      <c r="B69" s="62" t="s">
        <v>41</v>
      </c>
      <c r="C69" s="62" t="s">
        <v>44</v>
      </c>
      <c r="D69" s="232" t="s">
        <v>64</v>
      </c>
      <c r="E69" s="69" t="s">
        <v>10</v>
      </c>
      <c r="F69" s="69" t="s">
        <v>317</v>
      </c>
      <c r="G69" s="69" t="s">
        <v>318</v>
      </c>
      <c r="H69" s="69" t="s">
        <v>319</v>
      </c>
      <c r="I69" s="69">
        <v>0</v>
      </c>
      <c r="J69" s="69">
        <v>38</v>
      </c>
      <c r="K69" s="69"/>
      <c r="L69" s="69" t="s">
        <v>104</v>
      </c>
      <c r="M69" s="69"/>
      <c r="N69" s="69" t="s">
        <v>194</v>
      </c>
      <c r="O69" s="69" t="s">
        <v>315</v>
      </c>
      <c r="P69" s="69" t="s">
        <v>186</v>
      </c>
      <c r="Q69" s="57" t="s">
        <v>125</v>
      </c>
      <c r="R69" s="57" t="s">
        <v>125</v>
      </c>
      <c r="S69" s="57" t="s">
        <v>125</v>
      </c>
      <c r="T69" s="57" t="s">
        <v>125</v>
      </c>
      <c r="U69" s="57" t="s">
        <v>125</v>
      </c>
      <c r="V69" s="57" t="s">
        <v>125</v>
      </c>
      <c r="W69" s="57" t="s">
        <v>125</v>
      </c>
      <c r="X69" s="57" t="s">
        <v>125</v>
      </c>
      <c r="Y69" s="69">
        <v>38</v>
      </c>
      <c r="Z69" s="57" t="s">
        <v>125</v>
      </c>
      <c r="AA69" s="57" t="s">
        <v>125</v>
      </c>
      <c r="AB69" s="57" t="s">
        <v>125</v>
      </c>
      <c r="AC69" s="178" t="s">
        <v>316</v>
      </c>
    </row>
    <row r="70" spans="1:30" ht="143" hidden="1" x14ac:dyDescent="0.2">
      <c r="B70" s="62" t="s">
        <v>41</v>
      </c>
      <c r="C70" s="62" t="s">
        <v>44</v>
      </c>
      <c r="D70" s="232" t="s">
        <v>64</v>
      </c>
      <c r="E70" s="69" t="s">
        <v>10</v>
      </c>
      <c r="F70" s="69" t="s">
        <v>320</v>
      </c>
      <c r="G70" s="69" t="s">
        <v>321</v>
      </c>
      <c r="H70" s="69" t="s">
        <v>322</v>
      </c>
      <c r="I70" s="69">
        <v>1200</v>
      </c>
      <c r="J70" s="69">
        <v>1200</v>
      </c>
      <c r="K70" s="69"/>
      <c r="L70" s="69" t="s">
        <v>205</v>
      </c>
      <c r="M70" s="69"/>
      <c r="N70" s="69" t="s">
        <v>194</v>
      </c>
      <c r="O70" s="69" t="s">
        <v>323</v>
      </c>
      <c r="P70" s="69" t="s">
        <v>186</v>
      </c>
      <c r="Q70" s="57" t="s">
        <v>125</v>
      </c>
      <c r="R70" s="57" t="s">
        <v>125</v>
      </c>
      <c r="S70" s="57" t="s">
        <v>125</v>
      </c>
      <c r="T70" s="57" t="s">
        <v>125</v>
      </c>
      <c r="U70" s="57" t="s">
        <v>125</v>
      </c>
      <c r="V70" s="57" t="s">
        <v>125</v>
      </c>
      <c r="W70" s="57" t="s">
        <v>125</v>
      </c>
      <c r="X70" s="57" t="s">
        <v>125</v>
      </c>
      <c r="Y70" s="69">
        <v>582</v>
      </c>
      <c r="Z70" s="57" t="s">
        <v>125</v>
      </c>
      <c r="AA70" s="57" t="s">
        <v>125</v>
      </c>
      <c r="AB70" s="69">
        <v>618</v>
      </c>
      <c r="AC70" s="178" t="s">
        <v>316</v>
      </c>
    </row>
    <row r="71" spans="1:30" ht="117" hidden="1" x14ac:dyDescent="0.2">
      <c r="B71" s="62" t="s">
        <v>41</v>
      </c>
      <c r="C71" s="62" t="s">
        <v>44</v>
      </c>
      <c r="D71" s="69" t="s">
        <v>64</v>
      </c>
      <c r="E71" s="69" t="s">
        <v>10</v>
      </c>
      <c r="F71" s="69" t="s">
        <v>324</v>
      </c>
      <c r="G71" s="69" t="s">
        <v>325</v>
      </c>
      <c r="H71" s="69" t="s">
        <v>326</v>
      </c>
      <c r="I71" s="69">
        <v>440</v>
      </c>
      <c r="J71" s="69">
        <v>440</v>
      </c>
      <c r="K71" s="69"/>
      <c r="L71" s="70" t="s">
        <v>104</v>
      </c>
      <c r="M71" s="69"/>
      <c r="N71" s="69">
        <v>440</v>
      </c>
      <c r="O71" s="69" t="s">
        <v>278</v>
      </c>
      <c r="P71" s="69" t="s">
        <v>106</v>
      </c>
      <c r="Q71" s="57" t="s">
        <v>125</v>
      </c>
      <c r="R71" s="57" t="s">
        <v>125</v>
      </c>
      <c r="S71" s="57" t="s">
        <v>125</v>
      </c>
      <c r="T71" s="57" t="s">
        <v>125</v>
      </c>
      <c r="U71" s="57" t="s">
        <v>125</v>
      </c>
      <c r="V71" s="69">
        <v>88</v>
      </c>
      <c r="W71" s="57" t="s">
        <v>125</v>
      </c>
      <c r="X71" s="57" t="s">
        <v>125</v>
      </c>
      <c r="Y71" s="69">
        <v>132</v>
      </c>
      <c r="Z71" s="57" t="s">
        <v>125</v>
      </c>
      <c r="AA71" s="57" t="s">
        <v>125</v>
      </c>
      <c r="AB71" s="69">
        <v>220</v>
      </c>
      <c r="AC71" s="175">
        <f t="shared" ref="AC71" si="2">+SUM(Q71:AB71)-J71</f>
        <v>0</v>
      </c>
    </row>
    <row r="72" spans="1:30" ht="143" hidden="1" x14ac:dyDescent="0.2">
      <c r="B72" s="62" t="s">
        <v>56</v>
      </c>
      <c r="C72" s="69" t="s">
        <v>60</v>
      </c>
      <c r="D72" s="69" t="s">
        <v>64</v>
      </c>
      <c r="E72" s="69" t="s">
        <v>17</v>
      </c>
      <c r="F72" s="69" t="s">
        <v>327</v>
      </c>
      <c r="G72" s="69" t="s">
        <v>328</v>
      </c>
      <c r="H72" s="69" t="s">
        <v>329</v>
      </c>
      <c r="I72" s="233">
        <v>1</v>
      </c>
      <c r="J72" s="234">
        <v>932</v>
      </c>
      <c r="K72" s="89"/>
      <c r="L72" s="30" t="s">
        <v>205</v>
      </c>
      <c r="M72" s="30"/>
      <c r="N72" s="30"/>
      <c r="O72" s="30" t="s">
        <v>227</v>
      </c>
      <c r="P72" s="30" t="s">
        <v>106</v>
      </c>
      <c r="Q72" s="57" t="s">
        <v>125</v>
      </c>
      <c r="R72" s="100">
        <v>9</v>
      </c>
      <c r="S72" s="100">
        <v>13</v>
      </c>
      <c r="T72" s="100">
        <v>103</v>
      </c>
      <c r="U72" s="100">
        <v>105</v>
      </c>
      <c r="V72" s="100">
        <v>116</v>
      </c>
      <c r="W72" s="100">
        <v>108</v>
      </c>
      <c r="X72" s="100">
        <v>109</v>
      </c>
      <c r="Y72" s="100">
        <v>112</v>
      </c>
      <c r="Z72" s="100">
        <v>113</v>
      </c>
      <c r="AA72" s="100">
        <v>115</v>
      </c>
      <c r="AB72" s="100">
        <v>29</v>
      </c>
      <c r="AC72" s="58" t="s">
        <v>330</v>
      </c>
    </row>
    <row r="73" spans="1:30" ht="78" hidden="1" x14ac:dyDescent="0.2">
      <c r="B73" s="62" t="s">
        <v>41</v>
      </c>
      <c r="C73" s="69" t="s">
        <v>45</v>
      </c>
      <c r="D73" s="69" t="s">
        <v>64</v>
      </c>
      <c r="E73" s="69" t="s">
        <v>17</v>
      </c>
      <c r="F73" s="69" t="s">
        <v>331</v>
      </c>
      <c r="G73" s="69" t="s">
        <v>332</v>
      </c>
      <c r="H73" s="69" t="s">
        <v>332</v>
      </c>
      <c r="I73" s="69">
        <v>2000</v>
      </c>
      <c r="J73" s="69">
        <v>2000</v>
      </c>
      <c r="K73" s="30"/>
      <c r="L73" s="25" t="s">
        <v>104</v>
      </c>
      <c r="M73" s="30"/>
      <c r="N73" s="30"/>
      <c r="O73" s="30" t="s">
        <v>231</v>
      </c>
      <c r="P73" s="30" t="s">
        <v>106</v>
      </c>
      <c r="Q73" s="57" t="s">
        <v>125</v>
      </c>
      <c r="R73" s="57" t="s">
        <v>125</v>
      </c>
      <c r="S73" s="57" t="s">
        <v>125</v>
      </c>
      <c r="T73" s="57" t="s">
        <v>125</v>
      </c>
      <c r="U73" s="57" t="s">
        <v>125</v>
      </c>
      <c r="V73" s="57" t="s">
        <v>125</v>
      </c>
      <c r="W73" s="57" t="s">
        <v>125</v>
      </c>
      <c r="X73" s="57" t="s">
        <v>125</v>
      </c>
      <c r="Y73" s="166">
        <v>50</v>
      </c>
      <c r="Z73" s="166">
        <v>50</v>
      </c>
      <c r="AA73" s="166">
        <v>100</v>
      </c>
      <c r="AB73" s="166">
        <v>1800</v>
      </c>
      <c r="AC73" s="58" t="s">
        <v>295</v>
      </c>
    </row>
    <row r="74" spans="1:30" ht="78" hidden="1" x14ac:dyDescent="0.2">
      <c r="B74" s="62" t="s">
        <v>41</v>
      </c>
      <c r="C74" s="69" t="s">
        <v>45</v>
      </c>
      <c r="D74" s="69" t="s">
        <v>64</v>
      </c>
      <c r="E74" s="69" t="s">
        <v>17</v>
      </c>
      <c r="F74" s="69" t="s">
        <v>333</v>
      </c>
      <c r="G74" s="69" t="s">
        <v>334</v>
      </c>
      <c r="H74" s="69" t="s">
        <v>334</v>
      </c>
      <c r="I74" s="69">
        <v>300</v>
      </c>
      <c r="J74" s="69">
        <v>300</v>
      </c>
      <c r="K74" s="30"/>
      <c r="L74" s="25" t="s">
        <v>104</v>
      </c>
      <c r="M74" s="30"/>
      <c r="N74" s="30"/>
      <c r="O74" s="30" t="s">
        <v>231</v>
      </c>
      <c r="P74" s="30" t="s">
        <v>106</v>
      </c>
      <c r="Q74" s="57" t="s">
        <v>125</v>
      </c>
      <c r="R74" s="57" t="s">
        <v>125</v>
      </c>
      <c r="S74" s="57" t="s">
        <v>125</v>
      </c>
      <c r="T74" s="57" t="s">
        <v>125</v>
      </c>
      <c r="U74" s="57" t="s">
        <v>125</v>
      </c>
      <c r="V74" s="57" t="s">
        <v>125</v>
      </c>
      <c r="W74" s="57" t="s">
        <v>125</v>
      </c>
      <c r="X74" s="57" t="s">
        <v>125</v>
      </c>
      <c r="Y74" s="166">
        <v>5</v>
      </c>
      <c r="Z74" s="166">
        <v>5</v>
      </c>
      <c r="AA74" s="166">
        <v>10</v>
      </c>
      <c r="AB74" s="166">
        <v>280</v>
      </c>
      <c r="AC74" s="58" t="s">
        <v>295</v>
      </c>
    </row>
    <row r="75" spans="1:30" ht="78" hidden="1" x14ac:dyDescent="0.2">
      <c r="B75" s="62" t="s">
        <v>41</v>
      </c>
      <c r="C75" s="69" t="s">
        <v>45</v>
      </c>
      <c r="D75" s="69" t="s">
        <v>64</v>
      </c>
      <c r="E75" s="69" t="s">
        <v>17</v>
      </c>
      <c r="F75" s="69" t="s">
        <v>335</v>
      </c>
      <c r="G75" s="69" t="s">
        <v>336</v>
      </c>
      <c r="H75" s="69" t="s">
        <v>337</v>
      </c>
      <c r="I75" s="69">
        <v>1337</v>
      </c>
      <c r="J75" s="69">
        <v>1400</v>
      </c>
      <c r="K75" s="30"/>
      <c r="L75" s="25" t="s">
        <v>104</v>
      </c>
      <c r="M75" s="30"/>
      <c r="N75" s="30"/>
      <c r="O75" s="30" t="s">
        <v>231</v>
      </c>
      <c r="P75" s="30" t="s">
        <v>106</v>
      </c>
      <c r="Q75" s="57" t="s">
        <v>125</v>
      </c>
      <c r="R75" s="57" t="s">
        <v>125</v>
      </c>
      <c r="S75" s="166">
        <v>140</v>
      </c>
      <c r="T75" s="166">
        <v>140</v>
      </c>
      <c r="U75" s="166">
        <v>140</v>
      </c>
      <c r="V75" s="166">
        <v>140</v>
      </c>
      <c r="W75" s="166">
        <v>140</v>
      </c>
      <c r="X75" s="166">
        <v>140</v>
      </c>
      <c r="Y75" s="166">
        <v>140</v>
      </c>
      <c r="Z75" s="166">
        <v>140</v>
      </c>
      <c r="AA75" s="166">
        <v>140</v>
      </c>
      <c r="AB75" s="166">
        <v>140</v>
      </c>
      <c r="AC75" s="58" t="s">
        <v>295</v>
      </c>
    </row>
    <row r="76" spans="1:30" ht="78" hidden="1" x14ac:dyDescent="0.2">
      <c r="B76" s="62" t="s">
        <v>41</v>
      </c>
      <c r="C76" s="69" t="s">
        <v>45</v>
      </c>
      <c r="D76" s="69" t="s">
        <v>64</v>
      </c>
      <c r="E76" s="69" t="s">
        <v>17</v>
      </c>
      <c r="F76" s="69" t="s">
        <v>338</v>
      </c>
      <c r="G76" s="69" t="s">
        <v>339</v>
      </c>
      <c r="H76" s="69" t="s">
        <v>339</v>
      </c>
      <c r="I76" s="69">
        <v>100</v>
      </c>
      <c r="J76" s="69">
        <v>100</v>
      </c>
      <c r="K76" s="30"/>
      <c r="L76" s="25" t="s">
        <v>104</v>
      </c>
      <c r="M76" s="30"/>
      <c r="N76" s="30"/>
      <c r="O76" s="30" t="s">
        <v>231</v>
      </c>
      <c r="P76" s="30" t="s">
        <v>186</v>
      </c>
      <c r="Q76" s="57" t="s">
        <v>125</v>
      </c>
      <c r="R76" s="57" t="s">
        <v>125</v>
      </c>
      <c r="S76" s="57" t="s">
        <v>125</v>
      </c>
      <c r="T76" s="57" t="s">
        <v>125</v>
      </c>
      <c r="U76" s="57" t="s">
        <v>125</v>
      </c>
      <c r="V76" s="57" t="s">
        <v>125</v>
      </c>
      <c r="W76" s="57" t="s">
        <v>125</v>
      </c>
      <c r="X76" s="57" t="s">
        <v>125</v>
      </c>
      <c r="Y76" s="166">
        <v>2</v>
      </c>
      <c r="Z76" s="166">
        <v>2</v>
      </c>
      <c r="AA76" s="166">
        <v>4</v>
      </c>
      <c r="AB76" s="166">
        <v>92</v>
      </c>
      <c r="AC76" s="58" t="s">
        <v>295</v>
      </c>
    </row>
    <row r="77" spans="1:30" ht="65" hidden="1" x14ac:dyDescent="0.2">
      <c r="B77" s="62" t="s">
        <v>56</v>
      </c>
      <c r="C77" s="69" t="s">
        <v>60</v>
      </c>
      <c r="D77" s="69" t="s">
        <v>64</v>
      </c>
      <c r="E77" s="69" t="s">
        <v>17</v>
      </c>
      <c r="F77" s="69" t="s">
        <v>340</v>
      </c>
      <c r="G77" s="69" t="s">
        <v>341</v>
      </c>
      <c r="H77" s="69" t="s">
        <v>342</v>
      </c>
      <c r="I77" s="69">
        <v>40</v>
      </c>
      <c r="J77" s="69">
        <v>40</v>
      </c>
      <c r="K77" s="83"/>
      <c r="L77" s="25" t="s">
        <v>104</v>
      </c>
      <c r="M77" s="30"/>
      <c r="N77" s="30"/>
      <c r="O77" s="30" t="s">
        <v>223</v>
      </c>
      <c r="P77" s="30" t="s">
        <v>106</v>
      </c>
      <c r="Q77" s="57" t="s">
        <v>125</v>
      </c>
      <c r="R77" s="57" t="s">
        <v>125</v>
      </c>
      <c r="S77" s="57" t="s">
        <v>125</v>
      </c>
      <c r="T77" s="57" t="s">
        <v>125</v>
      </c>
      <c r="U77" s="57" t="s">
        <v>125</v>
      </c>
      <c r="V77" s="57" t="s">
        <v>125</v>
      </c>
      <c r="W77" s="57" t="s">
        <v>125</v>
      </c>
      <c r="X77" s="166">
        <v>2</v>
      </c>
      <c r="Y77" s="166">
        <v>2</v>
      </c>
      <c r="Z77" s="166">
        <v>5</v>
      </c>
      <c r="AA77" s="166">
        <v>6</v>
      </c>
      <c r="AB77" s="166">
        <v>25</v>
      </c>
      <c r="AC77" s="58" t="s">
        <v>295</v>
      </c>
    </row>
    <row r="78" spans="1:30" ht="78" hidden="1" x14ac:dyDescent="0.2">
      <c r="B78" s="62" t="s">
        <v>41</v>
      </c>
      <c r="C78" s="69" t="s">
        <v>45</v>
      </c>
      <c r="D78" s="69" t="s">
        <v>64</v>
      </c>
      <c r="E78" s="69" t="s">
        <v>17</v>
      </c>
      <c r="F78" s="69" t="s">
        <v>343</v>
      </c>
      <c r="G78" s="69" t="s">
        <v>344</v>
      </c>
      <c r="H78" s="69" t="s">
        <v>345</v>
      </c>
      <c r="I78" s="69">
        <v>1337</v>
      </c>
      <c r="J78" s="69">
        <v>1400</v>
      </c>
      <c r="K78" s="30"/>
      <c r="L78" s="25" t="s">
        <v>104</v>
      </c>
      <c r="M78" s="30"/>
      <c r="N78" s="30"/>
      <c r="O78" s="30" t="s">
        <v>231</v>
      </c>
      <c r="P78" s="30" t="s">
        <v>106</v>
      </c>
      <c r="Q78" s="57" t="s">
        <v>125</v>
      </c>
      <c r="R78" s="57" t="s">
        <v>125</v>
      </c>
      <c r="S78" s="166">
        <v>140</v>
      </c>
      <c r="T78" s="166">
        <v>140</v>
      </c>
      <c r="U78" s="166">
        <v>140</v>
      </c>
      <c r="V78" s="166">
        <v>140</v>
      </c>
      <c r="W78" s="166">
        <v>140</v>
      </c>
      <c r="X78" s="166">
        <v>140</v>
      </c>
      <c r="Y78" s="166">
        <v>140</v>
      </c>
      <c r="Z78" s="166">
        <v>140</v>
      </c>
      <c r="AA78" s="166">
        <v>140</v>
      </c>
      <c r="AB78" s="166">
        <v>140</v>
      </c>
      <c r="AC78" s="58" t="s">
        <v>295</v>
      </c>
    </row>
    <row r="79" spans="1:30" ht="130" hidden="1" x14ac:dyDescent="0.2">
      <c r="B79" s="62" t="s">
        <v>41</v>
      </c>
      <c r="C79" s="69" t="s">
        <v>45</v>
      </c>
      <c r="D79" s="69" t="s">
        <v>64</v>
      </c>
      <c r="E79" s="69" t="s">
        <v>17</v>
      </c>
      <c r="F79" s="69" t="s">
        <v>346</v>
      </c>
      <c r="G79" s="69" t="s">
        <v>347</v>
      </c>
      <c r="H79" s="69" t="s">
        <v>348</v>
      </c>
      <c r="I79" s="233">
        <v>1</v>
      </c>
      <c r="J79" s="176">
        <v>1</v>
      </c>
      <c r="K79" s="90"/>
      <c r="L79" s="30" t="s">
        <v>205</v>
      </c>
      <c r="M79" s="30"/>
      <c r="N79" s="30"/>
      <c r="O79" s="30" t="s">
        <v>227</v>
      </c>
      <c r="P79" s="30" t="s">
        <v>186</v>
      </c>
      <c r="Q79" s="57" t="s">
        <v>125</v>
      </c>
      <c r="R79" s="57" t="s">
        <v>125</v>
      </c>
      <c r="S79" s="89">
        <v>1</v>
      </c>
      <c r="T79" s="89">
        <v>1</v>
      </c>
      <c r="U79" s="89">
        <v>1</v>
      </c>
      <c r="V79" s="89">
        <v>1</v>
      </c>
      <c r="W79" s="89">
        <v>1</v>
      </c>
      <c r="X79" s="89">
        <v>1</v>
      </c>
      <c r="Y79" s="89">
        <v>1</v>
      </c>
      <c r="Z79" s="89">
        <v>1</v>
      </c>
      <c r="AA79" s="89">
        <v>1</v>
      </c>
      <c r="AB79" s="89">
        <v>1</v>
      </c>
      <c r="AC79" s="58" t="s">
        <v>349</v>
      </c>
    </row>
    <row r="80" spans="1:30" ht="78" hidden="1" x14ac:dyDescent="0.2">
      <c r="B80" s="62" t="s">
        <v>41</v>
      </c>
      <c r="C80" s="69" t="s">
        <v>45</v>
      </c>
      <c r="D80" s="69" t="s">
        <v>64</v>
      </c>
      <c r="E80" s="69" t="s">
        <v>17</v>
      </c>
      <c r="F80" s="69" t="s">
        <v>350</v>
      </c>
      <c r="G80" s="69" t="s">
        <v>351</v>
      </c>
      <c r="H80" s="69" t="s">
        <v>352</v>
      </c>
      <c r="I80" s="69">
        <v>40</v>
      </c>
      <c r="J80" s="69">
        <v>27</v>
      </c>
      <c r="K80" s="30"/>
      <c r="L80" s="30" t="s">
        <v>205</v>
      </c>
      <c r="M80" s="30"/>
      <c r="N80" s="30"/>
      <c r="O80" s="30" t="s">
        <v>227</v>
      </c>
      <c r="P80" s="30" t="s">
        <v>186</v>
      </c>
      <c r="Q80" s="57" t="s">
        <v>125</v>
      </c>
      <c r="R80" s="57" t="s">
        <v>125</v>
      </c>
      <c r="S80" s="57" t="s">
        <v>125</v>
      </c>
      <c r="T80" s="57" t="s">
        <v>125</v>
      </c>
      <c r="U80" s="57" t="s">
        <v>125</v>
      </c>
      <c r="V80" s="100">
        <v>1</v>
      </c>
      <c r="W80" s="57" t="s">
        <v>125</v>
      </c>
      <c r="X80" s="100">
        <v>2</v>
      </c>
      <c r="Y80" s="57" t="s">
        <v>125</v>
      </c>
      <c r="Z80" s="100">
        <v>13</v>
      </c>
      <c r="AA80" s="100">
        <v>3</v>
      </c>
      <c r="AB80" s="100">
        <v>8</v>
      </c>
      <c r="AC80" s="58" t="s">
        <v>295</v>
      </c>
    </row>
    <row r="81" spans="2:30" ht="78" hidden="1" x14ac:dyDescent="0.2">
      <c r="B81" s="62" t="s">
        <v>41</v>
      </c>
      <c r="C81" s="69" t="s">
        <v>43</v>
      </c>
      <c r="D81" s="69" t="s">
        <v>64</v>
      </c>
      <c r="E81" s="69" t="s">
        <v>29</v>
      </c>
      <c r="F81" s="69" t="s">
        <v>353</v>
      </c>
      <c r="G81" s="69" t="s">
        <v>354</v>
      </c>
      <c r="H81" s="69" t="s">
        <v>355</v>
      </c>
      <c r="I81" s="69">
        <v>41</v>
      </c>
      <c r="J81" s="69">
        <f>+I81</f>
        <v>41</v>
      </c>
      <c r="K81" s="30"/>
      <c r="L81" s="30" t="s">
        <v>104</v>
      </c>
      <c r="M81" s="30"/>
      <c r="N81" s="30"/>
      <c r="O81" s="30" t="s">
        <v>356</v>
      </c>
      <c r="P81" s="30" t="s">
        <v>186</v>
      </c>
      <c r="Q81" s="57" t="s">
        <v>125</v>
      </c>
      <c r="R81" s="57" t="s">
        <v>125</v>
      </c>
      <c r="S81" s="57" t="s">
        <v>125</v>
      </c>
      <c r="T81" s="166">
        <v>1</v>
      </c>
      <c r="U81" s="166">
        <v>3</v>
      </c>
      <c r="V81" s="166">
        <v>4</v>
      </c>
      <c r="W81" s="166">
        <v>5</v>
      </c>
      <c r="X81" s="166">
        <v>6</v>
      </c>
      <c r="Y81" s="166">
        <v>8</v>
      </c>
      <c r="Z81" s="166">
        <v>7</v>
      </c>
      <c r="AA81" s="166">
        <v>7</v>
      </c>
      <c r="AB81" s="57" t="s">
        <v>125</v>
      </c>
      <c r="AC81" s="192">
        <f>+SUM(Q81:AB81)-J81</f>
        <v>0</v>
      </c>
    </row>
    <row r="82" spans="2:30" ht="78" hidden="1" x14ac:dyDescent="0.2">
      <c r="B82" s="62" t="s">
        <v>41</v>
      </c>
      <c r="C82" s="69" t="s">
        <v>46</v>
      </c>
      <c r="D82" s="69" t="s">
        <v>64</v>
      </c>
      <c r="E82" s="69" t="s">
        <v>29</v>
      </c>
      <c r="F82" s="69" t="s">
        <v>357</v>
      </c>
      <c r="G82" s="69" t="s">
        <v>706</v>
      </c>
      <c r="H82" s="69" t="s">
        <v>358</v>
      </c>
      <c r="I82" s="69">
        <v>175</v>
      </c>
      <c r="J82" s="69">
        <v>117</v>
      </c>
      <c r="K82" s="30">
        <v>642</v>
      </c>
      <c r="L82" s="30" t="s">
        <v>211</v>
      </c>
      <c r="M82" s="30"/>
      <c r="N82" s="30"/>
      <c r="O82" s="30" t="s">
        <v>241</v>
      </c>
      <c r="P82" s="30" t="s">
        <v>106</v>
      </c>
      <c r="Q82" s="57" t="s">
        <v>125</v>
      </c>
      <c r="R82" s="57" t="s">
        <v>125</v>
      </c>
      <c r="S82" s="57" t="s">
        <v>125</v>
      </c>
      <c r="T82" s="173">
        <v>1</v>
      </c>
      <c r="U82" s="173">
        <v>4</v>
      </c>
      <c r="V82" s="173">
        <v>12</v>
      </c>
      <c r="W82" s="173">
        <v>16</v>
      </c>
      <c r="X82" s="173">
        <v>16</v>
      </c>
      <c r="Y82" s="173">
        <v>19</v>
      </c>
      <c r="Z82" s="173">
        <v>17</v>
      </c>
      <c r="AA82" s="173">
        <v>20</v>
      </c>
      <c r="AB82" s="173">
        <v>12</v>
      </c>
      <c r="AC82" s="192">
        <f t="shared" ref="AC82:AC93" si="3">+SUM(Q82:AB82)-J82</f>
        <v>0</v>
      </c>
    </row>
    <row r="83" spans="2:30" ht="78" hidden="1" x14ac:dyDescent="0.2">
      <c r="B83" s="62" t="s">
        <v>41</v>
      </c>
      <c r="C83" s="69" t="s">
        <v>46</v>
      </c>
      <c r="D83" s="69" t="s">
        <v>64</v>
      </c>
      <c r="E83" s="69" t="s">
        <v>29</v>
      </c>
      <c r="F83" s="69" t="s">
        <v>359</v>
      </c>
      <c r="G83" s="69" t="s">
        <v>360</v>
      </c>
      <c r="H83" s="69" t="s">
        <v>361</v>
      </c>
      <c r="I83" s="69">
        <v>90</v>
      </c>
      <c r="J83" s="69">
        <v>86</v>
      </c>
      <c r="K83" s="30">
        <v>300</v>
      </c>
      <c r="L83" s="30" t="s">
        <v>211</v>
      </c>
      <c r="M83" s="30"/>
      <c r="N83" s="30"/>
      <c r="O83" s="30" t="s">
        <v>241</v>
      </c>
      <c r="P83" s="30" t="s">
        <v>106</v>
      </c>
      <c r="Q83" s="57" t="s">
        <v>125</v>
      </c>
      <c r="R83" s="57" t="s">
        <v>125</v>
      </c>
      <c r="S83" s="57" t="s">
        <v>125</v>
      </c>
      <c r="T83" s="57" t="s">
        <v>125</v>
      </c>
      <c r="U83" s="86">
        <v>1</v>
      </c>
      <c r="V83" s="86">
        <v>6</v>
      </c>
      <c r="W83" s="86">
        <v>10</v>
      </c>
      <c r="X83" s="86">
        <v>13</v>
      </c>
      <c r="Y83" s="86">
        <v>13</v>
      </c>
      <c r="Z83" s="86">
        <v>14</v>
      </c>
      <c r="AA83" s="86">
        <v>18</v>
      </c>
      <c r="AB83" s="86">
        <v>11</v>
      </c>
      <c r="AC83" s="192">
        <f t="shared" si="3"/>
        <v>0</v>
      </c>
      <c r="AD83" s="135" t="s">
        <v>362</v>
      </c>
    </row>
    <row r="84" spans="2:30" s="135" customFormat="1" ht="114" hidden="1" customHeight="1" x14ac:dyDescent="0.2">
      <c r="B84" s="62" t="s">
        <v>41</v>
      </c>
      <c r="C84" s="235" t="s">
        <v>46</v>
      </c>
      <c r="D84" s="235" t="s">
        <v>64</v>
      </c>
      <c r="E84" s="235" t="s">
        <v>29</v>
      </c>
      <c r="F84" s="235" t="s">
        <v>363</v>
      </c>
      <c r="G84" s="235" t="s">
        <v>364</v>
      </c>
      <c r="H84" s="235" t="s">
        <v>365</v>
      </c>
      <c r="I84" s="236">
        <v>1</v>
      </c>
      <c r="J84" s="237">
        <v>1</v>
      </c>
      <c r="K84" s="136">
        <v>1</v>
      </c>
      <c r="L84" s="137" t="s">
        <v>104</v>
      </c>
      <c r="M84" s="129" t="s">
        <v>366</v>
      </c>
      <c r="N84" s="129"/>
      <c r="O84" s="129" t="s">
        <v>241</v>
      </c>
      <c r="P84" s="129" t="s">
        <v>186</v>
      </c>
      <c r="Q84" s="57" t="s">
        <v>125</v>
      </c>
      <c r="R84" s="57" t="s">
        <v>125</v>
      </c>
      <c r="S84" s="57" t="s">
        <v>125</v>
      </c>
      <c r="T84" s="57" t="s">
        <v>125</v>
      </c>
      <c r="U84" s="57" t="s">
        <v>125</v>
      </c>
      <c r="V84" s="57" t="s">
        <v>125</v>
      </c>
      <c r="W84" s="57" t="s">
        <v>125</v>
      </c>
      <c r="X84" s="57" t="s">
        <v>125</v>
      </c>
      <c r="Y84" s="57" t="s">
        <v>125</v>
      </c>
      <c r="Z84" s="57" t="s">
        <v>125</v>
      </c>
      <c r="AA84" s="57" t="s">
        <v>125</v>
      </c>
      <c r="AB84" s="130">
        <v>1</v>
      </c>
      <c r="AC84" s="192">
        <f t="shared" si="3"/>
        <v>0</v>
      </c>
    </row>
    <row r="85" spans="2:30" ht="130" hidden="1" x14ac:dyDescent="0.2">
      <c r="B85" s="62" t="s">
        <v>41</v>
      </c>
      <c r="C85" s="69" t="s">
        <v>46</v>
      </c>
      <c r="D85" s="69" t="s">
        <v>64</v>
      </c>
      <c r="E85" s="69" t="s">
        <v>29</v>
      </c>
      <c r="F85" s="69" t="s">
        <v>367</v>
      </c>
      <c r="G85" s="69" t="s">
        <v>368</v>
      </c>
      <c r="H85" s="69" t="s">
        <v>369</v>
      </c>
      <c r="I85" s="69">
        <v>13</v>
      </c>
      <c r="J85" s="69">
        <v>14</v>
      </c>
      <c r="K85" s="30"/>
      <c r="L85" s="30" t="s">
        <v>205</v>
      </c>
      <c r="M85" s="30"/>
      <c r="N85" s="30"/>
      <c r="O85" s="30" t="s">
        <v>231</v>
      </c>
      <c r="P85" s="30" t="s">
        <v>186</v>
      </c>
      <c r="Q85" s="57" t="s">
        <v>125</v>
      </c>
      <c r="R85" s="57" t="s">
        <v>125</v>
      </c>
      <c r="S85" s="57" t="s">
        <v>125</v>
      </c>
      <c r="T85" s="57" t="s">
        <v>125</v>
      </c>
      <c r="U85" s="57" t="s">
        <v>125</v>
      </c>
      <c r="V85" s="57" t="s">
        <v>125</v>
      </c>
      <c r="W85" s="57" t="s">
        <v>125</v>
      </c>
      <c r="X85" s="86">
        <v>2</v>
      </c>
      <c r="Y85" s="57" t="s">
        <v>125</v>
      </c>
      <c r="Z85" s="86">
        <v>2</v>
      </c>
      <c r="AA85" s="86">
        <v>4</v>
      </c>
      <c r="AB85" s="86">
        <v>6</v>
      </c>
      <c r="AC85" s="192">
        <f t="shared" si="3"/>
        <v>0</v>
      </c>
      <c r="AD85" s="135"/>
    </row>
    <row r="86" spans="2:30" ht="78" hidden="1" x14ac:dyDescent="0.2">
      <c r="B86" s="62" t="s">
        <v>41</v>
      </c>
      <c r="C86" s="69" t="s">
        <v>46</v>
      </c>
      <c r="D86" s="69" t="s">
        <v>64</v>
      </c>
      <c r="E86" s="69" t="s">
        <v>29</v>
      </c>
      <c r="F86" s="69" t="s">
        <v>370</v>
      </c>
      <c r="G86" s="69" t="s">
        <v>371</v>
      </c>
      <c r="H86" s="69" t="s">
        <v>372</v>
      </c>
      <c r="I86" s="69">
        <v>15</v>
      </c>
      <c r="J86" s="69">
        <v>15</v>
      </c>
      <c r="K86" s="30"/>
      <c r="L86" s="30" t="s">
        <v>104</v>
      </c>
      <c r="M86" s="30"/>
      <c r="N86" s="30"/>
      <c r="O86" s="30" t="s">
        <v>302</v>
      </c>
      <c r="P86" s="30" t="s">
        <v>186</v>
      </c>
      <c r="Q86" s="57" t="s">
        <v>125</v>
      </c>
      <c r="R86" s="57" t="s">
        <v>125</v>
      </c>
      <c r="S86" s="57" t="s">
        <v>125</v>
      </c>
      <c r="T86" s="57" t="s">
        <v>125</v>
      </c>
      <c r="U86" s="166">
        <v>1</v>
      </c>
      <c r="V86" s="166">
        <v>1</v>
      </c>
      <c r="W86" s="166">
        <v>1</v>
      </c>
      <c r="X86" s="166">
        <v>1</v>
      </c>
      <c r="Y86" s="166">
        <v>2</v>
      </c>
      <c r="Z86" s="166">
        <v>2</v>
      </c>
      <c r="AA86" s="166">
        <v>3</v>
      </c>
      <c r="AB86" s="179">
        <v>4</v>
      </c>
      <c r="AC86" s="192">
        <f t="shared" si="3"/>
        <v>0</v>
      </c>
    </row>
    <row r="87" spans="2:30" ht="156" hidden="1" x14ac:dyDescent="0.2">
      <c r="B87" s="62" t="s">
        <v>41</v>
      </c>
      <c r="C87" s="69" t="s">
        <v>46</v>
      </c>
      <c r="D87" s="69" t="s">
        <v>64</v>
      </c>
      <c r="E87" s="69" t="s">
        <v>29</v>
      </c>
      <c r="F87" s="62" t="s">
        <v>373</v>
      </c>
      <c r="G87" s="69" t="s">
        <v>374</v>
      </c>
      <c r="H87" s="69" t="s">
        <v>375</v>
      </c>
      <c r="I87" s="82">
        <v>0.14000000000000001</v>
      </c>
      <c r="J87" s="67">
        <f>+I87</f>
        <v>0.14000000000000001</v>
      </c>
      <c r="K87" s="73"/>
      <c r="L87" s="30" t="s">
        <v>104</v>
      </c>
      <c r="M87" s="30"/>
      <c r="N87" s="30"/>
      <c r="O87" s="30" t="s">
        <v>302</v>
      </c>
      <c r="P87" s="30" t="s">
        <v>186</v>
      </c>
      <c r="Q87" s="57" t="s">
        <v>125</v>
      </c>
      <c r="R87" s="57" t="s">
        <v>125</v>
      </c>
      <c r="S87" s="57" t="s">
        <v>125</v>
      </c>
      <c r="T87" s="57" t="s">
        <v>125</v>
      </c>
      <c r="U87" s="57" t="s">
        <v>125</v>
      </c>
      <c r="V87" s="57" t="s">
        <v>125</v>
      </c>
      <c r="W87" s="57" t="s">
        <v>125</v>
      </c>
      <c r="X87" s="57" t="s">
        <v>125</v>
      </c>
      <c r="Y87" s="174">
        <v>0.03</v>
      </c>
      <c r="Z87" s="174">
        <v>0.04</v>
      </c>
      <c r="AA87" s="174">
        <v>0.04</v>
      </c>
      <c r="AB87" s="174">
        <v>0.03</v>
      </c>
      <c r="AC87" s="192">
        <f t="shared" si="3"/>
        <v>0</v>
      </c>
    </row>
    <row r="88" spans="2:30" ht="182" hidden="1" x14ac:dyDescent="0.2">
      <c r="B88" s="62" t="s">
        <v>41</v>
      </c>
      <c r="C88" s="69" t="s">
        <v>46</v>
      </c>
      <c r="D88" s="69" t="s">
        <v>64</v>
      </c>
      <c r="E88" s="69" t="s">
        <v>29</v>
      </c>
      <c r="F88" s="69" t="s">
        <v>376</v>
      </c>
      <c r="G88" s="69" t="s">
        <v>377</v>
      </c>
      <c r="H88" s="69" t="s">
        <v>378</v>
      </c>
      <c r="I88" s="82">
        <v>1</v>
      </c>
      <c r="J88" s="176">
        <v>1</v>
      </c>
      <c r="K88" s="73"/>
      <c r="L88" s="30" t="s">
        <v>104</v>
      </c>
      <c r="M88" s="30"/>
      <c r="N88" s="30"/>
      <c r="O88" s="30" t="s">
        <v>302</v>
      </c>
      <c r="P88" s="30" t="s">
        <v>186</v>
      </c>
      <c r="Q88" s="57" t="s">
        <v>125</v>
      </c>
      <c r="R88" s="57" t="s">
        <v>125</v>
      </c>
      <c r="S88" s="57" t="s">
        <v>125</v>
      </c>
      <c r="T88" s="73">
        <v>1</v>
      </c>
      <c r="U88" s="73">
        <v>1</v>
      </c>
      <c r="V88" s="73">
        <v>1</v>
      </c>
      <c r="W88" s="73">
        <v>1</v>
      </c>
      <c r="X88" s="73">
        <v>1</v>
      </c>
      <c r="Y88" s="73">
        <v>1</v>
      </c>
      <c r="Z88" s="73">
        <v>1</v>
      </c>
      <c r="AA88" s="73">
        <v>1</v>
      </c>
      <c r="AB88" s="73">
        <v>1</v>
      </c>
      <c r="AC88" s="193">
        <v>1</v>
      </c>
    </row>
    <row r="89" spans="2:30" ht="91" hidden="1" x14ac:dyDescent="0.2">
      <c r="B89" s="62" t="s">
        <v>41</v>
      </c>
      <c r="C89" s="69" t="s">
        <v>46</v>
      </c>
      <c r="D89" s="69" t="s">
        <v>64</v>
      </c>
      <c r="E89" s="69" t="s">
        <v>29</v>
      </c>
      <c r="F89" s="69" t="s">
        <v>379</v>
      </c>
      <c r="G89" s="69" t="s">
        <v>380</v>
      </c>
      <c r="H89" s="69" t="s">
        <v>381</v>
      </c>
      <c r="I89" s="69">
        <v>22</v>
      </c>
      <c r="J89" s="69">
        <v>24</v>
      </c>
      <c r="K89" s="30"/>
      <c r="L89" s="30" t="s">
        <v>205</v>
      </c>
      <c r="M89" s="30"/>
      <c r="N89" s="30"/>
      <c r="O89" s="30" t="s">
        <v>231</v>
      </c>
      <c r="P89" s="30" t="s">
        <v>106</v>
      </c>
      <c r="Q89" s="57" t="s">
        <v>125</v>
      </c>
      <c r="R89" s="57" t="s">
        <v>125</v>
      </c>
      <c r="S89" s="57" t="s">
        <v>125</v>
      </c>
      <c r="T89" s="57" t="s">
        <v>125</v>
      </c>
      <c r="U89" s="57" t="s">
        <v>125</v>
      </c>
      <c r="V89" s="87">
        <v>1</v>
      </c>
      <c r="W89" s="57" t="s">
        <v>125</v>
      </c>
      <c r="X89" s="87">
        <v>2</v>
      </c>
      <c r="Y89" s="87">
        <v>1</v>
      </c>
      <c r="Z89" s="87">
        <v>4</v>
      </c>
      <c r="AA89" s="87">
        <v>7</v>
      </c>
      <c r="AB89" s="87">
        <v>9</v>
      </c>
      <c r="AC89" s="192">
        <f t="shared" si="3"/>
        <v>0</v>
      </c>
      <c r="AD89" s="135" t="s">
        <v>382</v>
      </c>
    </row>
    <row r="90" spans="2:30" ht="78" hidden="1" x14ac:dyDescent="0.2">
      <c r="B90" s="62" t="s">
        <v>41</v>
      </c>
      <c r="C90" s="69" t="s">
        <v>46</v>
      </c>
      <c r="D90" s="69" t="s">
        <v>64</v>
      </c>
      <c r="E90" s="69" t="s">
        <v>29</v>
      </c>
      <c r="F90" s="69" t="s">
        <v>383</v>
      </c>
      <c r="G90" s="69" t="s">
        <v>384</v>
      </c>
      <c r="H90" s="69" t="s">
        <v>385</v>
      </c>
      <c r="I90" s="69">
        <v>28</v>
      </c>
      <c r="J90" s="69">
        <v>11</v>
      </c>
      <c r="K90" s="30"/>
      <c r="L90" s="30" t="s">
        <v>205</v>
      </c>
      <c r="M90" s="30"/>
      <c r="N90" s="30"/>
      <c r="O90" s="30" t="s">
        <v>356</v>
      </c>
      <c r="P90" s="30" t="s">
        <v>106</v>
      </c>
      <c r="Q90" s="57" t="s">
        <v>125</v>
      </c>
      <c r="R90" s="57" t="s">
        <v>125</v>
      </c>
      <c r="S90" s="57" t="s">
        <v>125</v>
      </c>
      <c r="T90" s="57" t="s">
        <v>125</v>
      </c>
      <c r="U90" s="86">
        <v>1</v>
      </c>
      <c r="V90" s="86">
        <v>4</v>
      </c>
      <c r="W90" s="86">
        <v>6</v>
      </c>
      <c r="X90" s="57" t="s">
        <v>125</v>
      </c>
      <c r="Y90" s="57" t="s">
        <v>125</v>
      </c>
      <c r="Z90" s="57" t="s">
        <v>125</v>
      </c>
      <c r="AA90" s="57" t="s">
        <v>125</v>
      </c>
      <c r="AB90" s="57" t="s">
        <v>125</v>
      </c>
      <c r="AC90" s="192">
        <f t="shared" si="3"/>
        <v>0</v>
      </c>
      <c r="AD90" s="135"/>
    </row>
    <row r="91" spans="2:30" ht="78" hidden="1" x14ac:dyDescent="0.2">
      <c r="B91" s="62" t="s">
        <v>41</v>
      </c>
      <c r="C91" s="69" t="s">
        <v>46</v>
      </c>
      <c r="D91" s="69" t="s">
        <v>64</v>
      </c>
      <c r="E91" s="69" t="s">
        <v>29</v>
      </c>
      <c r="F91" s="69" t="s">
        <v>383</v>
      </c>
      <c r="G91" s="69" t="s">
        <v>386</v>
      </c>
      <c r="H91" s="69" t="s">
        <v>387</v>
      </c>
      <c r="I91" s="69">
        <v>49</v>
      </c>
      <c r="J91" s="69">
        <v>32</v>
      </c>
      <c r="K91" s="30"/>
      <c r="L91" s="30" t="s">
        <v>205</v>
      </c>
      <c r="M91" s="30"/>
      <c r="N91" s="30"/>
      <c r="O91" s="30" t="s">
        <v>356</v>
      </c>
      <c r="P91" s="30" t="s">
        <v>186</v>
      </c>
      <c r="Q91" s="57" t="s">
        <v>125</v>
      </c>
      <c r="R91" s="57" t="s">
        <v>125</v>
      </c>
      <c r="S91" s="57" t="s">
        <v>125</v>
      </c>
      <c r="T91" s="57" t="s">
        <v>125</v>
      </c>
      <c r="U91" s="86">
        <v>4</v>
      </c>
      <c r="V91" s="86">
        <v>11</v>
      </c>
      <c r="W91" s="86">
        <v>9</v>
      </c>
      <c r="X91" s="86">
        <v>6</v>
      </c>
      <c r="Y91" s="86">
        <v>1</v>
      </c>
      <c r="Z91" s="86">
        <v>1</v>
      </c>
      <c r="AA91" s="57" t="s">
        <v>125</v>
      </c>
      <c r="AB91" s="57" t="s">
        <v>125</v>
      </c>
      <c r="AC91" s="192">
        <f t="shared" si="3"/>
        <v>0</v>
      </c>
      <c r="AD91" s="135"/>
    </row>
    <row r="92" spans="2:30" ht="78" hidden="1" x14ac:dyDescent="0.2">
      <c r="B92" s="62" t="s">
        <v>41</v>
      </c>
      <c r="C92" s="69" t="s">
        <v>46</v>
      </c>
      <c r="D92" s="69" t="s">
        <v>64</v>
      </c>
      <c r="E92" s="69" t="s">
        <v>29</v>
      </c>
      <c r="F92" s="69" t="s">
        <v>383</v>
      </c>
      <c r="G92" s="69" t="s">
        <v>388</v>
      </c>
      <c r="H92" s="69" t="s">
        <v>389</v>
      </c>
      <c r="I92" s="69">
        <v>82</v>
      </c>
      <c r="J92" s="69">
        <v>46</v>
      </c>
      <c r="K92" s="30"/>
      <c r="L92" s="30" t="s">
        <v>205</v>
      </c>
      <c r="M92" s="30"/>
      <c r="N92" s="30"/>
      <c r="O92" s="30" t="s">
        <v>356</v>
      </c>
      <c r="P92" s="30" t="s">
        <v>186</v>
      </c>
      <c r="Q92" s="57" t="s">
        <v>125</v>
      </c>
      <c r="R92" s="57" t="s">
        <v>125</v>
      </c>
      <c r="S92" s="57" t="s">
        <v>125</v>
      </c>
      <c r="T92" s="57" t="s">
        <v>125</v>
      </c>
      <c r="U92" s="173">
        <v>2</v>
      </c>
      <c r="V92" s="173">
        <v>5</v>
      </c>
      <c r="W92" s="173">
        <v>8</v>
      </c>
      <c r="X92" s="173">
        <v>11</v>
      </c>
      <c r="Y92" s="173">
        <v>10</v>
      </c>
      <c r="Z92" s="173">
        <v>6</v>
      </c>
      <c r="AA92" s="173">
        <v>3</v>
      </c>
      <c r="AB92" s="173">
        <v>1</v>
      </c>
      <c r="AC92" s="192">
        <f t="shared" si="3"/>
        <v>0</v>
      </c>
    </row>
    <row r="93" spans="2:30" ht="78" hidden="1" x14ac:dyDescent="0.2">
      <c r="B93" s="62" t="s">
        <v>41</v>
      </c>
      <c r="C93" s="69" t="s">
        <v>46</v>
      </c>
      <c r="D93" s="69" t="s">
        <v>64</v>
      </c>
      <c r="E93" s="69" t="s">
        <v>29</v>
      </c>
      <c r="F93" s="69" t="s">
        <v>383</v>
      </c>
      <c r="G93" s="69" t="s">
        <v>390</v>
      </c>
      <c r="H93" s="69" t="s">
        <v>391</v>
      </c>
      <c r="I93" s="69">
        <v>38</v>
      </c>
      <c r="J93" s="69">
        <v>20</v>
      </c>
      <c r="K93" s="30"/>
      <c r="L93" s="30" t="s">
        <v>205</v>
      </c>
      <c r="M93" s="30"/>
      <c r="N93" s="30"/>
      <c r="O93" s="30" t="s">
        <v>356</v>
      </c>
      <c r="P93" s="30" t="s">
        <v>106</v>
      </c>
      <c r="Q93" s="57" t="s">
        <v>125</v>
      </c>
      <c r="R93" s="57" t="s">
        <v>125</v>
      </c>
      <c r="S93" s="57" t="s">
        <v>125</v>
      </c>
      <c r="T93" s="57" t="s">
        <v>125</v>
      </c>
      <c r="U93" s="57" t="s">
        <v>125</v>
      </c>
      <c r="V93" s="173">
        <v>4</v>
      </c>
      <c r="W93" s="173">
        <v>5</v>
      </c>
      <c r="X93" s="173">
        <v>6</v>
      </c>
      <c r="Y93" s="173">
        <v>3</v>
      </c>
      <c r="Z93" s="173">
        <v>2</v>
      </c>
      <c r="AA93" s="57" t="s">
        <v>125</v>
      </c>
      <c r="AB93" s="57" t="s">
        <v>125</v>
      </c>
      <c r="AC93" s="192">
        <f t="shared" si="3"/>
        <v>0</v>
      </c>
    </row>
    <row r="94" spans="2:30" ht="117" hidden="1" x14ac:dyDescent="0.2">
      <c r="B94" s="62" t="s">
        <v>41</v>
      </c>
      <c r="C94" s="62" t="s">
        <v>44</v>
      </c>
      <c r="D94" s="69" t="s">
        <v>64</v>
      </c>
      <c r="E94" s="69" t="s">
        <v>7</v>
      </c>
      <c r="F94" s="69" t="s">
        <v>392</v>
      </c>
      <c r="G94" s="69" t="s">
        <v>393</v>
      </c>
      <c r="H94" s="69" t="s">
        <v>394</v>
      </c>
      <c r="I94" s="226">
        <v>0.1</v>
      </c>
      <c r="J94" s="67">
        <v>7.0000000000000007E-2</v>
      </c>
      <c r="K94" s="61"/>
      <c r="L94" s="25" t="s">
        <v>104</v>
      </c>
      <c r="M94" s="25">
        <v>0</v>
      </c>
      <c r="N94" s="25"/>
      <c r="O94" s="25" t="s">
        <v>227</v>
      </c>
      <c r="P94" s="25" t="s">
        <v>106</v>
      </c>
      <c r="Q94" s="57" t="s">
        <v>125</v>
      </c>
      <c r="R94" s="57" t="s">
        <v>125</v>
      </c>
      <c r="S94" s="57" t="s">
        <v>125</v>
      </c>
      <c r="T94" s="180">
        <v>0.01</v>
      </c>
      <c r="U94" s="57" t="s">
        <v>125</v>
      </c>
      <c r="V94" s="57" t="s">
        <v>125</v>
      </c>
      <c r="W94" s="57" t="s">
        <v>125</v>
      </c>
      <c r="X94" s="180">
        <v>0.02</v>
      </c>
      <c r="Y94" s="57" t="s">
        <v>125</v>
      </c>
      <c r="Z94" s="57" t="s">
        <v>125</v>
      </c>
      <c r="AA94" s="57" t="s">
        <v>125</v>
      </c>
      <c r="AB94" s="180">
        <v>0.04</v>
      </c>
      <c r="AC94" s="58">
        <f t="shared" ref="AC94:AC114" si="4">+SUM(Q94:AB94)</f>
        <v>7.0000000000000007E-2</v>
      </c>
    </row>
    <row r="95" spans="2:30" ht="60.75" customHeight="1" x14ac:dyDescent="0.2">
      <c r="B95" s="69" t="s">
        <v>53</v>
      </c>
      <c r="C95" s="69" t="s">
        <v>54</v>
      </c>
      <c r="D95" s="69" t="s">
        <v>68</v>
      </c>
      <c r="E95" s="69" t="s">
        <v>21</v>
      </c>
      <c r="F95" s="62" t="s">
        <v>395</v>
      </c>
      <c r="G95" s="62" t="s">
        <v>396</v>
      </c>
      <c r="H95" s="62" t="s">
        <v>397</v>
      </c>
      <c r="I95" s="226">
        <v>1</v>
      </c>
      <c r="J95" s="176">
        <v>1</v>
      </c>
      <c r="K95" s="61"/>
      <c r="L95" s="25" t="s">
        <v>104</v>
      </c>
      <c r="M95" s="91" t="s">
        <v>125</v>
      </c>
      <c r="N95" s="91"/>
      <c r="O95" s="30" t="s">
        <v>398</v>
      </c>
      <c r="P95" s="25" t="s">
        <v>106</v>
      </c>
      <c r="Q95" s="57" t="s">
        <v>125</v>
      </c>
      <c r="R95" s="57" t="s">
        <v>125</v>
      </c>
      <c r="S95" s="57">
        <v>0.27800000000000002</v>
      </c>
      <c r="T95" s="57" t="s">
        <v>125</v>
      </c>
      <c r="U95" s="57" t="s">
        <v>125</v>
      </c>
      <c r="V95" s="57">
        <v>0.59699999999999998</v>
      </c>
      <c r="W95" s="57" t="s">
        <v>125</v>
      </c>
      <c r="X95" s="57" t="s">
        <v>125</v>
      </c>
      <c r="Y95" s="57">
        <v>0.82599999999999996</v>
      </c>
      <c r="Z95" s="57" t="s">
        <v>125</v>
      </c>
      <c r="AA95" s="57" t="s">
        <v>125</v>
      </c>
      <c r="AB95" s="57">
        <v>1</v>
      </c>
      <c r="AC95" s="58">
        <f t="shared" si="4"/>
        <v>2.7010000000000001</v>
      </c>
    </row>
    <row r="96" spans="2:30" ht="156" x14ac:dyDescent="0.2">
      <c r="B96" s="69" t="s">
        <v>53</v>
      </c>
      <c r="C96" s="69" t="s">
        <v>54</v>
      </c>
      <c r="D96" s="69" t="s">
        <v>68</v>
      </c>
      <c r="E96" s="69" t="s">
        <v>21</v>
      </c>
      <c r="F96" s="62" t="s">
        <v>399</v>
      </c>
      <c r="G96" s="62" t="s">
        <v>400</v>
      </c>
      <c r="H96" s="62" t="s">
        <v>401</v>
      </c>
      <c r="I96" s="226">
        <v>1</v>
      </c>
      <c r="J96" s="176">
        <v>1</v>
      </c>
      <c r="K96" s="61"/>
      <c r="L96" s="25" t="s">
        <v>104</v>
      </c>
      <c r="M96" s="92" t="s">
        <v>125</v>
      </c>
      <c r="N96" s="92"/>
      <c r="O96" s="30" t="s">
        <v>402</v>
      </c>
      <c r="P96" s="25" t="s">
        <v>106</v>
      </c>
      <c r="Q96" s="57" t="s">
        <v>125</v>
      </c>
      <c r="R96" s="57" t="s">
        <v>125</v>
      </c>
      <c r="S96" s="57" t="s">
        <v>125</v>
      </c>
      <c r="T96" s="57">
        <v>0.34</v>
      </c>
      <c r="U96" s="57" t="s">
        <v>125</v>
      </c>
      <c r="V96" s="57" t="s">
        <v>125</v>
      </c>
      <c r="W96" s="57" t="s">
        <v>125</v>
      </c>
      <c r="X96" s="61">
        <v>0.34</v>
      </c>
      <c r="Y96" s="57" t="s">
        <v>125</v>
      </c>
      <c r="Z96" s="57" t="s">
        <v>125</v>
      </c>
      <c r="AA96" s="57" t="s">
        <v>125</v>
      </c>
      <c r="AB96" s="61">
        <v>1</v>
      </c>
      <c r="AC96" s="58">
        <f t="shared" si="4"/>
        <v>1.6800000000000002</v>
      </c>
    </row>
    <row r="97" spans="2:29" ht="182" hidden="1" x14ac:dyDescent="0.2">
      <c r="B97" s="62" t="s">
        <v>56</v>
      </c>
      <c r="C97" s="62" t="s">
        <v>52</v>
      </c>
      <c r="D97" s="119" t="s">
        <v>65</v>
      </c>
      <c r="E97" s="62" t="s">
        <v>3</v>
      </c>
      <c r="F97" s="62" t="s">
        <v>403</v>
      </c>
      <c r="G97" s="62" t="s">
        <v>404</v>
      </c>
      <c r="H97" s="62" t="s">
        <v>405</v>
      </c>
      <c r="I97" s="121">
        <v>2</v>
      </c>
      <c r="J97" s="121">
        <f>VLOOKUP(G97,'[2]PROPUESTA 2026 DGI'!$F$3:$I$33,4,0)</f>
        <v>2</v>
      </c>
      <c r="K97" s="96"/>
      <c r="L97" s="25" t="s">
        <v>104</v>
      </c>
      <c r="M97" s="59">
        <v>0</v>
      </c>
      <c r="N97" s="59"/>
      <c r="O97" s="59" t="s">
        <v>406</v>
      </c>
      <c r="P97" s="59" t="s">
        <v>106</v>
      </c>
      <c r="Q97" s="57" t="s">
        <v>125</v>
      </c>
      <c r="R97" s="57" t="s">
        <v>125</v>
      </c>
      <c r="S97" s="57" t="s">
        <v>125</v>
      </c>
      <c r="T97" s="57" t="s">
        <v>125</v>
      </c>
      <c r="U97" s="57" t="s">
        <v>125</v>
      </c>
      <c r="V97" s="57" t="s">
        <v>125</v>
      </c>
      <c r="W97" s="59">
        <v>1</v>
      </c>
      <c r="X97" s="57" t="s">
        <v>125</v>
      </c>
      <c r="Y97" s="57" t="s">
        <v>125</v>
      </c>
      <c r="Z97" s="57" t="s">
        <v>125</v>
      </c>
      <c r="AA97" s="57" t="s">
        <v>125</v>
      </c>
      <c r="AB97" s="59">
        <v>1</v>
      </c>
      <c r="AC97" s="58"/>
    </row>
    <row r="98" spans="2:29" ht="143" hidden="1" x14ac:dyDescent="0.2">
      <c r="B98" s="69" t="s">
        <v>48</v>
      </c>
      <c r="C98" s="62" t="s">
        <v>49</v>
      </c>
      <c r="D98" s="119" t="s">
        <v>65</v>
      </c>
      <c r="E98" s="62" t="s">
        <v>3</v>
      </c>
      <c r="F98" s="62" t="s">
        <v>407</v>
      </c>
      <c r="G98" s="62" t="s">
        <v>408</v>
      </c>
      <c r="H98" s="62" t="s">
        <v>409</v>
      </c>
      <c r="I98" s="121">
        <v>2</v>
      </c>
      <c r="J98" s="121">
        <v>2</v>
      </c>
      <c r="K98" s="94"/>
      <c r="L98" s="25" t="s">
        <v>104</v>
      </c>
      <c r="M98" s="59">
        <v>2</v>
      </c>
      <c r="N98" s="95"/>
      <c r="O98" s="59" t="s">
        <v>406</v>
      </c>
      <c r="P98" s="59" t="s">
        <v>106</v>
      </c>
      <c r="Q98" s="57" t="s">
        <v>125</v>
      </c>
      <c r="R98" s="57" t="s">
        <v>125</v>
      </c>
      <c r="S98" s="57" t="s">
        <v>125</v>
      </c>
      <c r="T98" s="57" t="s">
        <v>125</v>
      </c>
      <c r="U98" s="57" t="s">
        <v>125</v>
      </c>
      <c r="V98" s="59">
        <v>1</v>
      </c>
      <c r="W98" s="57" t="s">
        <v>125</v>
      </c>
      <c r="X98" s="57" t="s">
        <v>125</v>
      </c>
      <c r="Y98" s="57" t="s">
        <v>125</v>
      </c>
      <c r="Z98" s="57" t="s">
        <v>125</v>
      </c>
      <c r="AA98" s="59">
        <v>1</v>
      </c>
      <c r="AB98" s="57" t="s">
        <v>125</v>
      </c>
      <c r="AC98" s="58"/>
    </row>
    <row r="99" spans="2:29" ht="130" hidden="1" x14ac:dyDescent="0.2">
      <c r="B99" s="69" t="s">
        <v>56</v>
      </c>
      <c r="C99" s="69" t="s">
        <v>52</v>
      </c>
      <c r="D99" s="119" t="s">
        <v>65</v>
      </c>
      <c r="E99" s="62" t="s">
        <v>14</v>
      </c>
      <c r="F99" s="62" t="s">
        <v>410</v>
      </c>
      <c r="G99" s="62" t="s">
        <v>411</v>
      </c>
      <c r="H99" s="69" t="s">
        <v>412</v>
      </c>
      <c r="I99" s="120">
        <v>1</v>
      </c>
      <c r="J99" s="176">
        <v>1</v>
      </c>
      <c r="K99" s="94"/>
      <c r="L99" s="30" t="s">
        <v>211</v>
      </c>
      <c r="M99" s="95">
        <v>0</v>
      </c>
      <c r="N99" s="95">
        <v>1</v>
      </c>
      <c r="O99" s="59" t="s">
        <v>413</v>
      </c>
      <c r="P99" s="59" t="s">
        <v>106</v>
      </c>
      <c r="Q99" s="57" t="s">
        <v>125</v>
      </c>
      <c r="R99" s="57" t="s">
        <v>125</v>
      </c>
      <c r="S99" s="57" t="s">
        <v>125</v>
      </c>
      <c r="T99" s="57" t="s">
        <v>125</v>
      </c>
      <c r="U99" s="57" t="s">
        <v>125</v>
      </c>
      <c r="V99" s="57" t="s">
        <v>125</v>
      </c>
      <c r="W99" s="57" t="s">
        <v>125</v>
      </c>
      <c r="X99" s="91">
        <v>1</v>
      </c>
      <c r="Y99" s="91">
        <v>1</v>
      </c>
      <c r="Z99" s="97">
        <v>1</v>
      </c>
      <c r="AA99" s="97">
        <v>1</v>
      </c>
      <c r="AB99" s="91">
        <v>1</v>
      </c>
      <c r="AC99" s="58">
        <f t="shared" si="4"/>
        <v>5</v>
      </c>
    </row>
    <row r="100" spans="2:29" ht="182" hidden="1" x14ac:dyDescent="0.2">
      <c r="B100" s="69" t="s">
        <v>56</v>
      </c>
      <c r="C100" s="69" t="s">
        <v>52</v>
      </c>
      <c r="D100" s="119" t="s">
        <v>65</v>
      </c>
      <c r="E100" s="62" t="s">
        <v>3</v>
      </c>
      <c r="F100" s="62" t="s">
        <v>414</v>
      </c>
      <c r="G100" s="62" t="s">
        <v>415</v>
      </c>
      <c r="H100" s="62" t="s">
        <v>416</v>
      </c>
      <c r="I100" s="121">
        <v>500000</v>
      </c>
      <c r="J100" s="121">
        <v>500000</v>
      </c>
      <c r="K100" s="96">
        <v>20000000</v>
      </c>
      <c r="L100" s="25" t="s">
        <v>104</v>
      </c>
      <c r="M100" s="59">
        <v>500000</v>
      </c>
      <c r="N100" s="59"/>
      <c r="O100" s="59" t="s">
        <v>417</v>
      </c>
      <c r="P100" s="59" t="s">
        <v>106</v>
      </c>
      <c r="Q100" s="57" t="s">
        <v>125</v>
      </c>
      <c r="R100" s="57" t="s">
        <v>125</v>
      </c>
      <c r="S100" s="57" t="s">
        <v>125</v>
      </c>
      <c r="T100" s="57" t="s">
        <v>125</v>
      </c>
      <c r="U100" s="57" t="s">
        <v>125</v>
      </c>
      <c r="V100" s="57" t="s">
        <v>125</v>
      </c>
      <c r="W100" s="59">
        <v>250000</v>
      </c>
      <c r="X100" s="57" t="s">
        <v>125</v>
      </c>
      <c r="Y100" s="57" t="s">
        <v>125</v>
      </c>
      <c r="Z100" s="57" t="s">
        <v>125</v>
      </c>
      <c r="AA100" s="57" t="s">
        <v>125</v>
      </c>
      <c r="AB100" s="59">
        <v>250000</v>
      </c>
      <c r="AC100" s="58"/>
    </row>
    <row r="101" spans="2:29" ht="65" hidden="1" x14ac:dyDescent="0.2">
      <c r="B101" s="69" t="s">
        <v>53</v>
      </c>
      <c r="C101" s="62" t="s">
        <v>54</v>
      </c>
      <c r="D101" s="119" t="s">
        <v>65</v>
      </c>
      <c r="E101" s="62" t="s">
        <v>26</v>
      </c>
      <c r="F101" s="62" t="s">
        <v>418</v>
      </c>
      <c r="G101" s="62" t="s">
        <v>419</v>
      </c>
      <c r="H101" s="62" t="s">
        <v>420</v>
      </c>
      <c r="I101" s="121">
        <v>240</v>
      </c>
      <c r="J101" s="121">
        <f>VLOOKUP(G101,'[2]PROPUESTA 2026 DGI'!$F$3:$I$33,4,0)</f>
        <v>240</v>
      </c>
      <c r="K101" s="96"/>
      <c r="L101" s="25" t="s">
        <v>205</v>
      </c>
      <c r="M101" s="95">
        <v>0</v>
      </c>
      <c r="N101" s="95"/>
      <c r="O101" s="59" t="s">
        <v>406</v>
      </c>
      <c r="P101" s="59" t="s">
        <v>106</v>
      </c>
      <c r="Q101" s="93">
        <v>20</v>
      </c>
      <c r="R101" s="59">
        <v>20</v>
      </c>
      <c r="S101" s="59">
        <v>20</v>
      </c>
      <c r="T101" s="59">
        <v>20</v>
      </c>
      <c r="U101" s="59">
        <v>20</v>
      </c>
      <c r="V101" s="59">
        <v>20</v>
      </c>
      <c r="W101" s="59">
        <v>20</v>
      </c>
      <c r="X101" s="59">
        <v>20</v>
      </c>
      <c r="Y101" s="59">
        <v>20</v>
      </c>
      <c r="Z101" s="59">
        <v>20</v>
      </c>
      <c r="AA101" s="59">
        <v>20</v>
      </c>
      <c r="AB101" s="59">
        <v>20</v>
      </c>
      <c r="AC101" s="58"/>
    </row>
    <row r="102" spans="2:29" ht="91" hidden="1" x14ac:dyDescent="0.2">
      <c r="B102" s="69" t="s">
        <v>53</v>
      </c>
      <c r="C102" s="62" t="s">
        <v>54</v>
      </c>
      <c r="D102" s="119" t="s">
        <v>65</v>
      </c>
      <c r="E102" s="62" t="s">
        <v>26</v>
      </c>
      <c r="F102" s="62" t="s">
        <v>421</v>
      </c>
      <c r="G102" s="62" t="s">
        <v>422</v>
      </c>
      <c r="H102" s="62" t="s">
        <v>423</v>
      </c>
      <c r="I102" s="121">
        <v>40</v>
      </c>
      <c r="J102" s="121">
        <f>VLOOKUP(G102,'[2]PROPUESTA 2026 DGI'!$F$3:$I$33,4,0)</f>
        <v>40</v>
      </c>
      <c r="K102" s="96"/>
      <c r="L102" s="25" t="s">
        <v>205</v>
      </c>
      <c r="M102" s="59">
        <v>0</v>
      </c>
      <c r="N102" s="59"/>
      <c r="O102" s="59"/>
      <c r="P102" s="59" t="s">
        <v>106</v>
      </c>
      <c r="Q102" s="57" t="s">
        <v>125</v>
      </c>
      <c r="R102" s="57" t="s">
        <v>125</v>
      </c>
      <c r="S102" s="57" t="s">
        <v>125</v>
      </c>
      <c r="T102" s="57" t="s">
        <v>125</v>
      </c>
      <c r="U102" s="57" t="s">
        <v>125</v>
      </c>
      <c r="V102" s="59">
        <v>20</v>
      </c>
      <c r="W102" s="57" t="s">
        <v>125</v>
      </c>
      <c r="X102" s="57" t="s">
        <v>125</v>
      </c>
      <c r="Y102" s="57" t="s">
        <v>125</v>
      </c>
      <c r="Z102" s="57" t="s">
        <v>125</v>
      </c>
      <c r="AA102" s="57" t="s">
        <v>125</v>
      </c>
      <c r="AB102" s="59">
        <v>20</v>
      </c>
      <c r="AC102" s="58"/>
    </row>
    <row r="103" spans="2:29" ht="78" hidden="1" x14ac:dyDescent="0.2">
      <c r="B103" s="69" t="s">
        <v>53</v>
      </c>
      <c r="C103" s="62" t="s">
        <v>54</v>
      </c>
      <c r="D103" s="119" t="s">
        <v>65</v>
      </c>
      <c r="E103" s="62" t="s">
        <v>26</v>
      </c>
      <c r="F103" s="62" t="s">
        <v>424</v>
      </c>
      <c r="G103" s="62" t="s">
        <v>425</v>
      </c>
      <c r="H103" s="62" t="s">
        <v>426</v>
      </c>
      <c r="I103" s="121">
        <v>35</v>
      </c>
      <c r="J103" s="121">
        <v>39</v>
      </c>
      <c r="K103" s="96"/>
      <c r="L103" s="25" t="s">
        <v>104</v>
      </c>
      <c r="M103" s="59">
        <v>35</v>
      </c>
      <c r="N103" s="59">
        <v>35</v>
      </c>
      <c r="O103" s="59" t="s">
        <v>132</v>
      </c>
      <c r="P103" s="59" t="s">
        <v>106</v>
      </c>
      <c r="Q103" s="57" t="s">
        <v>125</v>
      </c>
      <c r="R103" s="57" t="s">
        <v>125</v>
      </c>
      <c r="S103" s="57" t="s">
        <v>125</v>
      </c>
      <c r="T103" s="57" t="s">
        <v>125</v>
      </c>
      <c r="U103" s="57" t="s">
        <v>125</v>
      </c>
      <c r="V103" s="57" t="s">
        <v>125</v>
      </c>
      <c r="W103" s="57" t="s">
        <v>125</v>
      </c>
      <c r="X103" s="57" t="s">
        <v>125</v>
      </c>
      <c r="Y103" s="57" t="s">
        <v>125</v>
      </c>
      <c r="Z103" s="57" t="s">
        <v>125</v>
      </c>
      <c r="AA103" s="57" t="s">
        <v>125</v>
      </c>
      <c r="AB103" s="59">
        <v>39</v>
      </c>
      <c r="AC103" s="58"/>
    </row>
    <row r="104" spans="2:29" ht="409.6" hidden="1" x14ac:dyDescent="0.2">
      <c r="B104" s="69" t="s">
        <v>56</v>
      </c>
      <c r="C104" s="62" t="s">
        <v>58</v>
      </c>
      <c r="D104" s="119" t="s">
        <v>65</v>
      </c>
      <c r="E104" s="62" t="s">
        <v>25</v>
      </c>
      <c r="F104" s="62" t="s">
        <v>427</v>
      </c>
      <c r="G104" s="62" t="s">
        <v>428</v>
      </c>
      <c r="H104" s="62" t="s">
        <v>429</v>
      </c>
      <c r="I104" s="120">
        <v>0.7</v>
      </c>
      <c r="J104" s="67">
        <v>0.85</v>
      </c>
      <c r="K104" s="94" t="s">
        <v>430</v>
      </c>
      <c r="L104" s="25" t="s">
        <v>104</v>
      </c>
      <c r="M104" s="95">
        <v>0.7</v>
      </c>
      <c r="N104" s="95">
        <v>0.7</v>
      </c>
      <c r="O104" s="59" t="s">
        <v>231</v>
      </c>
      <c r="P104" s="59" t="s">
        <v>106</v>
      </c>
      <c r="Q104" s="57" t="s">
        <v>125</v>
      </c>
      <c r="R104" s="57" t="s">
        <v>125</v>
      </c>
      <c r="S104" s="57" t="s">
        <v>125</v>
      </c>
      <c r="T104" s="57" t="s">
        <v>125</v>
      </c>
      <c r="U104" s="57" t="s">
        <v>125</v>
      </c>
      <c r="V104" s="57" t="s">
        <v>125</v>
      </c>
      <c r="W104" s="57" t="s">
        <v>125</v>
      </c>
      <c r="X104" s="57" t="s">
        <v>125</v>
      </c>
      <c r="Y104" s="57" t="s">
        <v>125</v>
      </c>
      <c r="Z104" s="57" t="s">
        <v>125</v>
      </c>
      <c r="AA104" s="57" t="s">
        <v>125</v>
      </c>
      <c r="AB104" s="91">
        <v>0.85</v>
      </c>
      <c r="AC104" s="58">
        <f t="shared" si="4"/>
        <v>0.85</v>
      </c>
    </row>
    <row r="105" spans="2:29" ht="182" hidden="1" x14ac:dyDescent="0.2">
      <c r="B105" s="69" t="s">
        <v>56</v>
      </c>
      <c r="C105" s="62" t="s">
        <v>58</v>
      </c>
      <c r="D105" s="119" t="s">
        <v>65</v>
      </c>
      <c r="E105" s="62" t="s">
        <v>25</v>
      </c>
      <c r="F105" s="62" t="s">
        <v>431</v>
      </c>
      <c r="G105" s="62" t="s">
        <v>432</v>
      </c>
      <c r="H105" s="62" t="s">
        <v>433</v>
      </c>
      <c r="I105" s="121">
        <v>900</v>
      </c>
      <c r="J105" s="121">
        <v>900</v>
      </c>
      <c r="K105" s="96" t="s">
        <v>430</v>
      </c>
      <c r="L105" s="25" t="s">
        <v>104</v>
      </c>
      <c r="M105" s="59">
        <v>0</v>
      </c>
      <c r="N105" s="59">
        <v>1025</v>
      </c>
      <c r="O105" s="30" t="s">
        <v>356</v>
      </c>
      <c r="P105" s="59" t="s">
        <v>106</v>
      </c>
      <c r="Q105" s="57" t="s">
        <v>125</v>
      </c>
      <c r="R105" s="57" t="s">
        <v>125</v>
      </c>
      <c r="S105" s="57" t="s">
        <v>125</v>
      </c>
      <c r="T105" s="57" t="s">
        <v>125</v>
      </c>
      <c r="U105" s="59">
        <v>450</v>
      </c>
      <c r="V105" s="57" t="s">
        <v>125</v>
      </c>
      <c r="W105" s="57" t="s">
        <v>125</v>
      </c>
      <c r="X105" s="57" t="s">
        <v>125</v>
      </c>
      <c r="Y105" s="57" t="s">
        <v>125</v>
      </c>
      <c r="Z105" s="57" t="s">
        <v>125</v>
      </c>
      <c r="AA105" s="57" t="s">
        <v>125</v>
      </c>
      <c r="AB105" s="59">
        <v>450</v>
      </c>
      <c r="AC105" s="58">
        <f t="shared" si="4"/>
        <v>900</v>
      </c>
    </row>
    <row r="106" spans="2:29" ht="409.6" hidden="1" x14ac:dyDescent="0.2">
      <c r="B106" s="69" t="s">
        <v>56</v>
      </c>
      <c r="C106" s="69" t="s">
        <v>57</v>
      </c>
      <c r="D106" s="119" t="s">
        <v>65</v>
      </c>
      <c r="E106" s="62" t="s">
        <v>25</v>
      </c>
      <c r="F106" s="62" t="s">
        <v>434</v>
      </c>
      <c r="G106" s="62" t="s">
        <v>435</v>
      </c>
      <c r="H106" s="62" t="s">
        <v>436</v>
      </c>
      <c r="I106" s="120">
        <v>0.5</v>
      </c>
      <c r="J106" s="67">
        <v>0.75</v>
      </c>
      <c r="K106" s="94" t="s">
        <v>430</v>
      </c>
      <c r="L106" s="25" t="s">
        <v>104</v>
      </c>
      <c r="M106" s="91">
        <v>0.5</v>
      </c>
      <c r="N106" s="91">
        <v>0.5</v>
      </c>
      <c r="O106" s="59" t="s">
        <v>231</v>
      </c>
      <c r="P106" s="59" t="s">
        <v>106</v>
      </c>
      <c r="Q106" s="57" t="s">
        <v>125</v>
      </c>
      <c r="R106" s="57" t="s">
        <v>125</v>
      </c>
      <c r="S106" s="57" t="s">
        <v>125</v>
      </c>
      <c r="T106" s="57" t="s">
        <v>125</v>
      </c>
      <c r="U106" s="57" t="s">
        <v>125</v>
      </c>
      <c r="V106" s="91">
        <v>0.75</v>
      </c>
      <c r="W106" s="57" t="s">
        <v>125</v>
      </c>
      <c r="X106" s="57" t="s">
        <v>125</v>
      </c>
      <c r="Y106" s="57" t="s">
        <v>125</v>
      </c>
      <c r="Z106" s="57" t="s">
        <v>125</v>
      </c>
      <c r="AA106" s="57" t="s">
        <v>125</v>
      </c>
      <c r="AB106" s="57" t="s">
        <v>125</v>
      </c>
      <c r="AC106" s="58">
        <f t="shared" si="4"/>
        <v>0.75</v>
      </c>
    </row>
    <row r="107" spans="2:29" ht="409.6" hidden="1" x14ac:dyDescent="0.2">
      <c r="B107" s="69" t="s">
        <v>56</v>
      </c>
      <c r="C107" s="69" t="s">
        <v>57</v>
      </c>
      <c r="D107" s="119" t="s">
        <v>65</v>
      </c>
      <c r="E107" s="62" t="s">
        <v>25</v>
      </c>
      <c r="F107" s="62" t="s">
        <v>437</v>
      </c>
      <c r="G107" s="62" t="s">
        <v>438</v>
      </c>
      <c r="H107" s="62" t="s">
        <v>439</v>
      </c>
      <c r="I107" s="120">
        <v>0.8</v>
      </c>
      <c r="J107" s="67">
        <v>0.83</v>
      </c>
      <c r="K107" s="94" t="s">
        <v>430</v>
      </c>
      <c r="L107" s="25" t="s">
        <v>104</v>
      </c>
      <c r="M107" s="91">
        <v>0.8</v>
      </c>
      <c r="N107" s="91">
        <v>0.8</v>
      </c>
      <c r="O107" s="59" t="s">
        <v>231</v>
      </c>
      <c r="P107" s="59" t="s">
        <v>106</v>
      </c>
      <c r="Q107" s="57" t="s">
        <v>125</v>
      </c>
      <c r="R107" s="57" t="s">
        <v>125</v>
      </c>
      <c r="S107" s="57" t="s">
        <v>125</v>
      </c>
      <c r="T107" s="57" t="s">
        <v>125</v>
      </c>
      <c r="U107" s="91">
        <v>0.83</v>
      </c>
      <c r="V107" s="57" t="s">
        <v>125</v>
      </c>
      <c r="W107" s="57" t="s">
        <v>125</v>
      </c>
      <c r="X107" s="57" t="s">
        <v>125</v>
      </c>
      <c r="Y107" s="57" t="s">
        <v>125</v>
      </c>
      <c r="Z107" s="57" t="s">
        <v>125</v>
      </c>
      <c r="AA107" s="57" t="s">
        <v>125</v>
      </c>
      <c r="AB107" s="57" t="s">
        <v>125</v>
      </c>
      <c r="AC107" s="58">
        <f t="shared" si="4"/>
        <v>0.83</v>
      </c>
    </row>
    <row r="108" spans="2:29" ht="368" hidden="1" x14ac:dyDescent="0.2">
      <c r="B108" s="69" t="s">
        <v>56</v>
      </c>
      <c r="C108" s="62" t="s">
        <v>58</v>
      </c>
      <c r="D108" s="119" t="s">
        <v>65</v>
      </c>
      <c r="E108" s="62" t="s">
        <v>25</v>
      </c>
      <c r="F108" s="62" t="s">
        <v>440</v>
      </c>
      <c r="G108" s="62" t="s">
        <v>441</v>
      </c>
      <c r="H108" s="62" t="s">
        <v>442</v>
      </c>
      <c r="I108" s="120">
        <v>0.82</v>
      </c>
      <c r="J108" s="67">
        <v>0.84</v>
      </c>
      <c r="K108" s="94" t="s">
        <v>430</v>
      </c>
      <c r="L108" s="25" t="s">
        <v>104</v>
      </c>
      <c r="M108" s="91">
        <v>0.82</v>
      </c>
      <c r="N108" s="91">
        <v>0.82</v>
      </c>
      <c r="O108" s="59" t="s">
        <v>231</v>
      </c>
      <c r="P108" s="59" t="s">
        <v>106</v>
      </c>
      <c r="Q108" s="57" t="s">
        <v>125</v>
      </c>
      <c r="R108" s="57" t="s">
        <v>125</v>
      </c>
      <c r="S108" s="57" t="s">
        <v>125</v>
      </c>
      <c r="T108" s="57" t="s">
        <v>125</v>
      </c>
      <c r="U108" s="57" t="s">
        <v>125</v>
      </c>
      <c r="V108" s="57" t="s">
        <v>125</v>
      </c>
      <c r="W108" s="91">
        <v>0.84</v>
      </c>
      <c r="X108" s="57" t="s">
        <v>125</v>
      </c>
      <c r="Y108" s="57" t="s">
        <v>125</v>
      </c>
      <c r="Z108" s="57" t="s">
        <v>125</v>
      </c>
      <c r="AA108" s="57" t="s">
        <v>125</v>
      </c>
      <c r="AB108" s="57" t="s">
        <v>125</v>
      </c>
      <c r="AC108" s="58">
        <f t="shared" si="4"/>
        <v>0.84</v>
      </c>
    </row>
    <row r="109" spans="2:29" ht="409.6" hidden="1" x14ac:dyDescent="0.2">
      <c r="B109" s="69" t="s">
        <v>56</v>
      </c>
      <c r="C109" s="69" t="s">
        <v>57</v>
      </c>
      <c r="D109" s="119" t="s">
        <v>65</v>
      </c>
      <c r="E109" s="62" t="s">
        <v>25</v>
      </c>
      <c r="F109" s="62" t="s">
        <v>443</v>
      </c>
      <c r="G109" s="62" t="s">
        <v>444</v>
      </c>
      <c r="H109" s="62" t="s">
        <v>445</v>
      </c>
      <c r="I109" s="120">
        <v>0.8</v>
      </c>
      <c r="J109" s="67">
        <v>0.83</v>
      </c>
      <c r="K109" s="94" t="s">
        <v>430</v>
      </c>
      <c r="L109" s="25" t="s">
        <v>104</v>
      </c>
      <c r="M109" s="91">
        <v>0.8</v>
      </c>
      <c r="N109" s="91">
        <v>0.8</v>
      </c>
      <c r="O109" s="59" t="s">
        <v>231</v>
      </c>
      <c r="P109" s="59" t="s">
        <v>106</v>
      </c>
      <c r="Q109" s="57" t="s">
        <v>125</v>
      </c>
      <c r="R109" s="57" t="s">
        <v>125</v>
      </c>
      <c r="S109" s="57" t="s">
        <v>125</v>
      </c>
      <c r="T109" s="57" t="s">
        <v>125</v>
      </c>
      <c r="U109" s="91">
        <v>0.83</v>
      </c>
      <c r="V109" s="57" t="s">
        <v>125</v>
      </c>
      <c r="W109" s="57" t="s">
        <v>125</v>
      </c>
      <c r="X109" s="57" t="s">
        <v>125</v>
      </c>
      <c r="Y109" s="57" t="s">
        <v>125</v>
      </c>
      <c r="Z109" s="57" t="s">
        <v>125</v>
      </c>
      <c r="AA109" s="57" t="s">
        <v>125</v>
      </c>
      <c r="AB109" s="57" t="s">
        <v>125</v>
      </c>
      <c r="AC109" s="58">
        <f t="shared" si="4"/>
        <v>0.83</v>
      </c>
    </row>
    <row r="110" spans="2:29" ht="91" hidden="1" x14ac:dyDescent="0.2">
      <c r="B110" s="69" t="s">
        <v>56</v>
      </c>
      <c r="C110" s="69" t="s">
        <v>57</v>
      </c>
      <c r="D110" s="119" t="s">
        <v>65</v>
      </c>
      <c r="E110" s="62" t="s">
        <v>25</v>
      </c>
      <c r="F110" s="62" t="s">
        <v>446</v>
      </c>
      <c r="G110" s="62" t="s">
        <v>447</v>
      </c>
      <c r="H110" s="62" t="s">
        <v>448</v>
      </c>
      <c r="I110" s="121">
        <v>1133</v>
      </c>
      <c r="J110" s="121">
        <v>1135</v>
      </c>
      <c r="K110" s="96" t="s">
        <v>430</v>
      </c>
      <c r="L110" s="25" t="s">
        <v>104</v>
      </c>
      <c r="M110" s="59">
        <v>0</v>
      </c>
      <c r="N110" s="59">
        <v>1133</v>
      </c>
      <c r="O110" s="30" t="s">
        <v>356</v>
      </c>
      <c r="P110" s="59" t="s">
        <v>106</v>
      </c>
      <c r="Q110" s="57" t="s">
        <v>125</v>
      </c>
      <c r="R110" s="57" t="s">
        <v>125</v>
      </c>
      <c r="S110" s="57" t="s">
        <v>125</v>
      </c>
      <c r="T110" s="57" t="s">
        <v>125</v>
      </c>
      <c r="U110" s="57" t="s">
        <v>125</v>
      </c>
      <c r="V110" s="57" t="s">
        <v>125</v>
      </c>
      <c r="W110" s="57" t="s">
        <v>125</v>
      </c>
      <c r="X110" s="57" t="s">
        <v>125</v>
      </c>
      <c r="Y110" s="57" t="s">
        <v>125</v>
      </c>
      <c r="Z110" s="57" t="s">
        <v>125</v>
      </c>
      <c r="AA110" s="57" t="s">
        <v>125</v>
      </c>
      <c r="AB110" s="59">
        <v>1135</v>
      </c>
      <c r="AC110" s="58">
        <f t="shared" si="4"/>
        <v>1135</v>
      </c>
    </row>
    <row r="111" spans="2:29" ht="117" hidden="1" x14ac:dyDescent="0.2">
      <c r="B111" s="69" t="s">
        <v>56</v>
      </c>
      <c r="C111" s="69" t="s">
        <v>57</v>
      </c>
      <c r="D111" s="119" t="s">
        <v>65</v>
      </c>
      <c r="E111" s="62" t="s">
        <v>25</v>
      </c>
      <c r="F111" s="62" t="s">
        <v>449</v>
      </c>
      <c r="G111" s="62" t="s">
        <v>450</v>
      </c>
      <c r="H111" s="62" t="s">
        <v>451</v>
      </c>
      <c r="I111" s="121">
        <v>60</v>
      </c>
      <c r="J111" s="121">
        <v>60</v>
      </c>
      <c r="K111" s="96" t="s">
        <v>430</v>
      </c>
      <c r="L111" s="25" t="s">
        <v>205</v>
      </c>
      <c r="M111" s="59">
        <v>0</v>
      </c>
      <c r="N111" s="59">
        <v>60</v>
      </c>
      <c r="O111" s="59"/>
      <c r="P111" s="59" t="s">
        <v>106</v>
      </c>
      <c r="Q111" s="57" t="s">
        <v>125</v>
      </c>
      <c r="R111" s="57" t="s">
        <v>125</v>
      </c>
      <c r="S111" s="57" t="s">
        <v>125</v>
      </c>
      <c r="T111" s="59">
        <v>20</v>
      </c>
      <c r="U111" s="57" t="s">
        <v>125</v>
      </c>
      <c r="V111" s="57" t="s">
        <v>125</v>
      </c>
      <c r="W111" s="57" t="s">
        <v>125</v>
      </c>
      <c r="X111" s="59">
        <v>20</v>
      </c>
      <c r="Y111" s="57" t="s">
        <v>125</v>
      </c>
      <c r="Z111" s="57" t="s">
        <v>125</v>
      </c>
      <c r="AA111" s="57" t="s">
        <v>125</v>
      </c>
      <c r="AB111" s="59">
        <v>20</v>
      </c>
      <c r="AC111" s="58">
        <f t="shared" si="4"/>
        <v>60</v>
      </c>
    </row>
    <row r="112" spans="2:29" ht="104" hidden="1" x14ac:dyDescent="0.2">
      <c r="B112" s="69" t="s">
        <v>56</v>
      </c>
      <c r="C112" s="69" t="s">
        <v>57</v>
      </c>
      <c r="D112" s="119" t="s">
        <v>65</v>
      </c>
      <c r="E112" s="62" t="s">
        <v>25</v>
      </c>
      <c r="F112" s="62" t="s">
        <v>452</v>
      </c>
      <c r="G112" s="62" t="s">
        <v>453</v>
      </c>
      <c r="H112" s="62" t="s">
        <v>454</v>
      </c>
      <c r="I112" s="121">
        <v>20</v>
      </c>
      <c r="J112" s="121">
        <v>20</v>
      </c>
      <c r="K112" s="96" t="s">
        <v>430</v>
      </c>
      <c r="L112" s="25" t="s">
        <v>205</v>
      </c>
      <c r="M112" s="59">
        <v>0</v>
      </c>
      <c r="N112" s="59">
        <v>20</v>
      </c>
      <c r="O112" s="59"/>
      <c r="P112" s="59" t="s">
        <v>106</v>
      </c>
      <c r="Q112" s="57" t="s">
        <v>125</v>
      </c>
      <c r="R112" s="57" t="s">
        <v>125</v>
      </c>
      <c r="S112" s="57" t="s">
        <v>125</v>
      </c>
      <c r="T112" s="57" t="s">
        <v>125</v>
      </c>
      <c r="U112" s="57" t="s">
        <v>125</v>
      </c>
      <c r="V112" s="59">
        <v>20</v>
      </c>
      <c r="W112" s="57" t="s">
        <v>125</v>
      </c>
      <c r="X112" s="57" t="s">
        <v>125</v>
      </c>
      <c r="Y112" s="57" t="s">
        <v>125</v>
      </c>
      <c r="Z112" s="57" t="s">
        <v>125</v>
      </c>
      <c r="AA112" s="57" t="s">
        <v>125</v>
      </c>
      <c r="AB112" s="57" t="s">
        <v>125</v>
      </c>
      <c r="AC112" s="58">
        <f t="shared" si="4"/>
        <v>20</v>
      </c>
    </row>
    <row r="113" spans="2:29" ht="117" hidden="1" x14ac:dyDescent="0.2">
      <c r="B113" s="69" t="s">
        <v>56</v>
      </c>
      <c r="C113" s="69" t="s">
        <v>57</v>
      </c>
      <c r="D113" s="119" t="s">
        <v>65</v>
      </c>
      <c r="E113" s="62" t="s">
        <v>25</v>
      </c>
      <c r="F113" s="62" t="s">
        <v>455</v>
      </c>
      <c r="G113" s="62" t="s">
        <v>456</v>
      </c>
      <c r="H113" s="62" t="s">
        <v>457</v>
      </c>
      <c r="I113" s="121">
        <v>140</v>
      </c>
      <c r="J113" s="121">
        <v>140</v>
      </c>
      <c r="K113" s="96" t="s">
        <v>430</v>
      </c>
      <c r="L113" s="25" t="s">
        <v>205</v>
      </c>
      <c r="M113" s="59">
        <v>0</v>
      </c>
      <c r="N113" s="59">
        <v>140</v>
      </c>
      <c r="O113" s="59"/>
      <c r="P113" s="59" t="s">
        <v>106</v>
      </c>
      <c r="Q113" s="57" t="s">
        <v>125</v>
      </c>
      <c r="R113" s="57" t="s">
        <v>125</v>
      </c>
      <c r="S113" s="59">
        <v>35</v>
      </c>
      <c r="T113" s="57" t="s">
        <v>125</v>
      </c>
      <c r="U113" s="57" t="s">
        <v>125</v>
      </c>
      <c r="V113" s="59">
        <v>35</v>
      </c>
      <c r="W113" s="57" t="s">
        <v>125</v>
      </c>
      <c r="X113" s="57" t="s">
        <v>125</v>
      </c>
      <c r="Y113" s="59">
        <v>35</v>
      </c>
      <c r="Z113" s="57" t="s">
        <v>125</v>
      </c>
      <c r="AA113" s="57" t="s">
        <v>125</v>
      </c>
      <c r="AB113" s="59">
        <v>35</v>
      </c>
      <c r="AC113" s="58">
        <f t="shared" si="4"/>
        <v>140</v>
      </c>
    </row>
    <row r="114" spans="2:29" ht="234" hidden="1" x14ac:dyDescent="0.2">
      <c r="B114" s="62" t="s">
        <v>41</v>
      </c>
      <c r="C114" s="69" t="s">
        <v>47</v>
      </c>
      <c r="D114" s="119" t="s">
        <v>65</v>
      </c>
      <c r="E114" s="62" t="s">
        <v>25</v>
      </c>
      <c r="F114" s="62" t="s">
        <v>458</v>
      </c>
      <c r="G114" s="62" t="s">
        <v>459</v>
      </c>
      <c r="H114" s="62" t="s">
        <v>460</v>
      </c>
      <c r="I114" s="120">
        <v>0.73</v>
      </c>
      <c r="J114" s="67">
        <v>0.73960000000000004</v>
      </c>
      <c r="K114" s="94" t="s">
        <v>430</v>
      </c>
      <c r="L114" s="25" t="s">
        <v>104</v>
      </c>
      <c r="M114" s="91">
        <v>0.73</v>
      </c>
      <c r="N114" s="91">
        <v>0.73</v>
      </c>
      <c r="O114" s="59" t="s">
        <v>231</v>
      </c>
      <c r="P114" s="59" t="s">
        <v>106</v>
      </c>
      <c r="Q114" s="57" t="s">
        <v>125</v>
      </c>
      <c r="R114" s="57" t="s">
        <v>125</v>
      </c>
      <c r="S114" s="57" t="s">
        <v>125</v>
      </c>
      <c r="T114" s="57" t="s">
        <v>125</v>
      </c>
      <c r="U114" s="57" t="s">
        <v>125</v>
      </c>
      <c r="V114" s="57" t="s">
        <v>125</v>
      </c>
      <c r="W114" s="57" t="s">
        <v>125</v>
      </c>
      <c r="X114" s="57" t="s">
        <v>125</v>
      </c>
      <c r="Y114" s="57" t="s">
        <v>125</v>
      </c>
      <c r="Z114" s="57" t="s">
        <v>125</v>
      </c>
      <c r="AA114" s="57" t="s">
        <v>125</v>
      </c>
      <c r="AB114" s="95">
        <v>0.73960000000000004</v>
      </c>
      <c r="AC114" s="58">
        <f t="shared" si="4"/>
        <v>0.73960000000000004</v>
      </c>
    </row>
    <row r="115" spans="2:29" s="118" customFormat="1" ht="90" hidden="1" customHeight="1" x14ac:dyDescent="0.2">
      <c r="B115" s="69" t="s">
        <v>56</v>
      </c>
      <c r="C115" s="69" t="s">
        <v>59</v>
      </c>
      <c r="D115" s="119" t="s">
        <v>65</v>
      </c>
      <c r="E115" s="62" t="s">
        <v>33</v>
      </c>
      <c r="F115" s="62" t="s">
        <v>461</v>
      </c>
      <c r="G115" s="62" t="s">
        <v>462</v>
      </c>
      <c r="H115" s="62" t="s">
        <v>463</v>
      </c>
      <c r="I115" s="121">
        <v>0</v>
      </c>
      <c r="J115" s="121">
        <v>2000</v>
      </c>
      <c r="K115" s="120"/>
      <c r="L115" s="70" t="s">
        <v>205</v>
      </c>
      <c r="M115" s="122"/>
      <c r="N115" s="122"/>
      <c r="O115" s="62" t="s">
        <v>231</v>
      </c>
      <c r="P115" s="62" t="s">
        <v>464</v>
      </c>
      <c r="Q115" s="57" t="s">
        <v>125</v>
      </c>
      <c r="R115" s="57" t="s">
        <v>125</v>
      </c>
      <c r="S115" s="57" t="s">
        <v>125</v>
      </c>
      <c r="T115" s="57" t="s">
        <v>125</v>
      </c>
      <c r="U115" s="57" t="s">
        <v>125</v>
      </c>
      <c r="V115" s="57" t="s">
        <v>125</v>
      </c>
      <c r="W115" s="62">
        <v>1003</v>
      </c>
      <c r="X115" s="57" t="s">
        <v>125</v>
      </c>
      <c r="Y115" s="57" t="s">
        <v>125</v>
      </c>
      <c r="Z115" s="57" t="s">
        <v>125</v>
      </c>
      <c r="AA115" s="57" t="s">
        <v>125</v>
      </c>
      <c r="AB115" s="62">
        <v>997</v>
      </c>
      <c r="AC115" s="123"/>
    </row>
    <row r="116" spans="2:29" s="118" customFormat="1" ht="69" hidden="1" customHeight="1" x14ac:dyDescent="0.2">
      <c r="B116" s="69" t="s">
        <v>56</v>
      </c>
      <c r="C116" s="69" t="s">
        <v>59</v>
      </c>
      <c r="D116" s="119" t="s">
        <v>65</v>
      </c>
      <c r="E116" s="62" t="s">
        <v>33</v>
      </c>
      <c r="F116" s="62" t="s">
        <v>465</v>
      </c>
      <c r="G116" s="62" t="s">
        <v>466</v>
      </c>
      <c r="H116" s="62" t="s">
        <v>467</v>
      </c>
      <c r="I116" s="121">
        <v>0</v>
      </c>
      <c r="J116" s="121">
        <v>106</v>
      </c>
      <c r="K116" s="120"/>
      <c r="L116" s="30" t="s">
        <v>211</v>
      </c>
      <c r="M116" s="122"/>
      <c r="N116" s="122"/>
      <c r="O116" s="62" t="s">
        <v>223</v>
      </c>
      <c r="P116" s="62"/>
      <c r="Q116" s="57" t="s">
        <v>125</v>
      </c>
      <c r="R116" s="57" t="s">
        <v>125</v>
      </c>
      <c r="S116" s="62">
        <v>20</v>
      </c>
      <c r="T116" s="57" t="s">
        <v>125</v>
      </c>
      <c r="U116" s="57" t="s">
        <v>125</v>
      </c>
      <c r="V116" s="62">
        <v>18</v>
      </c>
      <c r="W116" s="57" t="s">
        <v>125</v>
      </c>
      <c r="X116" s="57" t="s">
        <v>125</v>
      </c>
      <c r="Y116" s="62">
        <v>29</v>
      </c>
      <c r="Z116" s="57" t="s">
        <v>125</v>
      </c>
      <c r="AA116" s="57" t="s">
        <v>125</v>
      </c>
      <c r="AB116" s="62">
        <v>39</v>
      </c>
      <c r="AC116" s="123"/>
    </row>
    <row r="117" spans="2:29" s="118" customFormat="1" ht="69" hidden="1" customHeight="1" x14ac:dyDescent="0.2">
      <c r="B117" s="69" t="s">
        <v>56</v>
      </c>
      <c r="C117" s="69" t="s">
        <v>59</v>
      </c>
      <c r="D117" s="119" t="s">
        <v>65</v>
      </c>
      <c r="E117" s="62" t="s">
        <v>33</v>
      </c>
      <c r="F117" s="62" t="s">
        <v>468</v>
      </c>
      <c r="G117" s="62" t="s">
        <v>469</v>
      </c>
      <c r="H117" s="62" t="s">
        <v>470</v>
      </c>
      <c r="I117" s="121">
        <v>0</v>
      </c>
      <c r="J117" s="121">
        <v>318</v>
      </c>
      <c r="K117" s="120"/>
      <c r="L117" s="70" t="s">
        <v>205</v>
      </c>
      <c r="M117" s="122"/>
      <c r="N117" s="122"/>
      <c r="O117" s="62" t="s">
        <v>185</v>
      </c>
      <c r="P117" s="62"/>
      <c r="Q117" s="57" t="s">
        <v>125</v>
      </c>
      <c r="R117" s="57" t="s">
        <v>125</v>
      </c>
      <c r="S117" s="57" t="s">
        <v>125</v>
      </c>
      <c r="T117" s="57" t="s">
        <v>125</v>
      </c>
      <c r="U117" s="57" t="s">
        <v>125</v>
      </c>
      <c r="V117" s="62">
        <v>159</v>
      </c>
      <c r="W117" s="57" t="s">
        <v>125</v>
      </c>
      <c r="X117" s="57" t="s">
        <v>125</v>
      </c>
      <c r="Y117" s="57" t="s">
        <v>125</v>
      </c>
      <c r="Z117" s="57" t="s">
        <v>125</v>
      </c>
      <c r="AA117" s="57" t="s">
        <v>125</v>
      </c>
      <c r="AB117" s="62">
        <v>159</v>
      </c>
      <c r="AC117" s="123"/>
    </row>
    <row r="118" spans="2:29" s="69" customFormat="1" ht="113.25" hidden="1" customHeight="1" x14ac:dyDescent="0.2">
      <c r="B118" s="69" t="s">
        <v>56</v>
      </c>
      <c r="C118" s="69" t="s">
        <v>59</v>
      </c>
      <c r="D118" s="119" t="s">
        <v>65</v>
      </c>
      <c r="E118" s="69" t="s">
        <v>32</v>
      </c>
      <c r="F118" s="69" t="s">
        <v>471</v>
      </c>
      <c r="G118" s="69" t="s">
        <v>472</v>
      </c>
      <c r="H118" s="69" t="s">
        <v>473</v>
      </c>
      <c r="I118" s="121">
        <v>0</v>
      </c>
      <c r="J118" s="69">
        <v>33</v>
      </c>
      <c r="L118" s="25" t="s">
        <v>104</v>
      </c>
      <c r="O118" s="69" t="s">
        <v>185</v>
      </c>
      <c r="Q118" s="57" t="s">
        <v>125</v>
      </c>
      <c r="R118" s="57" t="s">
        <v>125</v>
      </c>
      <c r="S118" s="57" t="s">
        <v>125</v>
      </c>
      <c r="T118" s="57" t="s">
        <v>125</v>
      </c>
      <c r="U118" s="57" t="s">
        <v>125</v>
      </c>
      <c r="V118" s="69">
        <v>8</v>
      </c>
      <c r="W118" s="57" t="s">
        <v>125</v>
      </c>
      <c r="X118" s="57" t="s">
        <v>125</v>
      </c>
      <c r="Y118" s="69">
        <v>13</v>
      </c>
      <c r="Z118" s="57" t="s">
        <v>125</v>
      </c>
      <c r="AA118" s="57" t="s">
        <v>125</v>
      </c>
      <c r="AB118" s="69">
        <v>12</v>
      </c>
    </row>
    <row r="119" spans="2:29" ht="94.5" hidden="1" customHeight="1" x14ac:dyDescent="0.2">
      <c r="B119" s="62" t="s">
        <v>41</v>
      </c>
      <c r="C119" s="238" t="s">
        <v>45</v>
      </c>
      <c r="D119" s="69" t="s">
        <v>64</v>
      </c>
      <c r="E119" s="69" t="s">
        <v>17</v>
      </c>
      <c r="F119" s="69" t="s">
        <v>474</v>
      </c>
      <c r="G119" s="69" t="s">
        <v>475</v>
      </c>
      <c r="H119" s="69" t="s">
        <v>476</v>
      </c>
      <c r="I119" s="69"/>
      <c r="J119" s="233">
        <v>0.6</v>
      </c>
      <c r="K119" s="30"/>
      <c r="L119" s="25" t="s">
        <v>104</v>
      </c>
      <c r="M119" s="30"/>
      <c r="N119" s="30"/>
      <c r="O119" s="30" t="s">
        <v>315</v>
      </c>
      <c r="P119" s="30" t="s">
        <v>186</v>
      </c>
      <c r="Q119" s="57" t="s">
        <v>125</v>
      </c>
      <c r="R119" s="57" t="s">
        <v>125</v>
      </c>
      <c r="S119" s="57" t="s">
        <v>125</v>
      </c>
      <c r="T119" s="57" t="s">
        <v>125</v>
      </c>
      <c r="U119" s="57" t="s">
        <v>125</v>
      </c>
      <c r="V119" s="57" t="s">
        <v>125</v>
      </c>
      <c r="W119" s="57" t="s">
        <v>125</v>
      </c>
      <c r="X119" s="57" t="s">
        <v>125</v>
      </c>
      <c r="Y119" s="57" t="s">
        <v>125</v>
      </c>
      <c r="Z119" s="57" t="s">
        <v>125</v>
      </c>
      <c r="AA119" s="57" t="s">
        <v>125</v>
      </c>
      <c r="AB119" s="89">
        <v>0.6</v>
      </c>
      <c r="AC119" s="30"/>
    </row>
    <row r="120" spans="2:29" ht="94.5" hidden="1" customHeight="1" x14ac:dyDescent="0.2">
      <c r="B120" s="62" t="s">
        <v>41</v>
      </c>
      <c r="C120" s="62" t="s">
        <v>44</v>
      </c>
      <c r="D120" s="69" t="s">
        <v>64</v>
      </c>
      <c r="E120" s="69" t="s">
        <v>10</v>
      </c>
      <c r="F120" s="69" t="s">
        <v>477</v>
      </c>
      <c r="G120" s="69" t="s">
        <v>478</v>
      </c>
      <c r="H120" s="69" t="s">
        <v>479</v>
      </c>
      <c r="I120" s="69">
        <v>1500</v>
      </c>
      <c r="J120" s="69">
        <v>1500</v>
      </c>
      <c r="K120" s="69"/>
      <c r="L120" s="70" t="s">
        <v>104</v>
      </c>
      <c r="M120" s="69"/>
      <c r="N120" s="69">
        <v>1500</v>
      </c>
      <c r="O120" s="69" t="s">
        <v>315</v>
      </c>
      <c r="P120" s="69" t="s">
        <v>106</v>
      </c>
      <c r="Q120" s="57" t="s">
        <v>125</v>
      </c>
      <c r="R120" s="57" t="s">
        <v>125</v>
      </c>
      <c r="S120" s="57" t="s">
        <v>125</v>
      </c>
      <c r="T120" s="57" t="s">
        <v>125</v>
      </c>
      <c r="U120" s="57" t="s">
        <v>125</v>
      </c>
      <c r="V120" s="69">
        <v>450</v>
      </c>
      <c r="W120" s="57" t="s">
        <v>125</v>
      </c>
      <c r="X120" s="57" t="s">
        <v>125</v>
      </c>
      <c r="Y120" s="69">
        <v>450</v>
      </c>
      <c r="Z120" s="57" t="s">
        <v>125</v>
      </c>
      <c r="AA120" s="57" t="s">
        <v>125</v>
      </c>
      <c r="AB120" s="69">
        <v>600</v>
      </c>
      <c r="AC120" s="178" t="s">
        <v>316</v>
      </c>
    </row>
    <row r="121" spans="2:29" ht="94.5" hidden="1" customHeight="1" x14ac:dyDescent="0.2">
      <c r="B121" s="62" t="s">
        <v>41</v>
      </c>
      <c r="C121" s="62" t="s">
        <v>42</v>
      </c>
      <c r="D121" s="119" t="s">
        <v>65</v>
      </c>
      <c r="E121" s="62" t="s">
        <v>3</v>
      </c>
      <c r="F121" s="62" t="s">
        <v>480</v>
      </c>
      <c r="G121" s="62" t="s">
        <v>481</v>
      </c>
      <c r="H121" s="62" t="s">
        <v>482</v>
      </c>
      <c r="I121" s="121">
        <v>0</v>
      </c>
      <c r="J121" s="121">
        <v>1035</v>
      </c>
      <c r="K121" s="30"/>
      <c r="L121" s="25" t="s">
        <v>104</v>
      </c>
      <c r="M121" s="59">
        <v>0</v>
      </c>
      <c r="N121" s="30"/>
      <c r="O121" s="59" t="s">
        <v>315</v>
      </c>
      <c r="P121" s="59" t="s">
        <v>186</v>
      </c>
      <c r="Q121" s="57" t="s">
        <v>125</v>
      </c>
      <c r="R121" s="57" t="s">
        <v>125</v>
      </c>
      <c r="S121" s="57" t="s">
        <v>125</v>
      </c>
      <c r="T121" s="57" t="s">
        <v>125</v>
      </c>
      <c r="U121" s="57" t="s">
        <v>125</v>
      </c>
      <c r="V121" s="57" t="s">
        <v>125</v>
      </c>
      <c r="W121" s="57" t="s">
        <v>125</v>
      </c>
      <c r="X121" s="57" t="s">
        <v>125</v>
      </c>
      <c r="Y121" s="57" t="s">
        <v>125</v>
      </c>
      <c r="Z121" s="57" t="s">
        <v>125</v>
      </c>
      <c r="AA121" s="57" t="s">
        <v>125</v>
      </c>
      <c r="AB121" s="59">
        <v>1035</v>
      </c>
      <c r="AC121" s="58"/>
    </row>
    <row r="122" spans="2:29" ht="284" hidden="1" x14ac:dyDescent="0.2">
      <c r="B122" s="239" t="s">
        <v>41</v>
      </c>
      <c r="C122" s="239" t="s">
        <v>42</v>
      </c>
      <c r="D122" s="240" t="s">
        <v>65</v>
      </c>
      <c r="E122" s="239" t="s">
        <v>3</v>
      </c>
      <c r="F122" s="241" t="s">
        <v>483</v>
      </c>
      <c r="G122" s="241" t="s">
        <v>484</v>
      </c>
      <c r="H122" s="241" t="s">
        <v>485</v>
      </c>
      <c r="I122" s="241">
        <v>0</v>
      </c>
      <c r="J122" s="242">
        <v>0.25</v>
      </c>
      <c r="K122" s="98"/>
      <c r="L122" s="189" t="s">
        <v>104</v>
      </c>
      <c r="M122" s="188">
        <v>0</v>
      </c>
      <c r="N122" s="98"/>
      <c r="O122" s="188" t="s">
        <v>486</v>
      </c>
      <c r="P122" s="188" t="s">
        <v>106</v>
      </c>
      <c r="Q122" s="57" t="s">
        <v>125</v>
      </c>
      <c r="R122" s="57" t="s">
        <v>125</v>
      </c>
      <c r="S122" s="57" t="s">
        <v>125</v>
      </c>
      <c r="T122" s="57" t="s">
        <v>125</v>
      </c>
      <c r="U122" s="57" t="s">
        <v>125</v>
      </c>
      <c r="V122" s="57" t="s">
        <v>125</v>
      </c>
      <c r="W122" s="57" t="s">
        <v>125</v>
      </c>
      <c r="X122" s="57" t="s">
        <v>125</v>
      </c>
      <c r="Y122" s="57" t="s">
        <v>125</v>
      </c>
      <c r="Z122" s="57" t="s">
        <v>125</v>
      </c>
      <c r="AA122" s="57" t="s">
        <v>125</v>
      </c>
      <c r="AB122" s="117">
        <v>0.25</v>
      </c>
      <c r="AC122" s="53"/>
    </row>
    <row r="123" spans="2:29" ht="65" hidden="1" x14ac:dyDescent="0.2">
      <c r="B123" s="69" t="s">
        <v>56</v>
      </c>
      <c r="C123" s="69" t="s">
        <v>52</v>
      </c>
      <c r="D123" s="243" t="s">
        <v>69</v>
      </c>
      <c r="E123" s="243" t="s">
        <v>5</v>
      </c>
      <c r="F123" s="244" t="s">
        <v>487</v>
      </c>
      <c r="G123" s="245" t="s">
        <v>488</v>
      </c>
      <c r="H123" s="232" t="s">
        <v>489</v>
      </c>
      <c r="I123" s="246">
        <v>785791</v>
      </c>
      <c r="J123" s="247">
        <v>659326</v>
      </c>
      <c r="K123" s="98" t="s">
        <v>194</v>
      </c>
      <c r="L123" s="98" t="s">
        <v>104</v>
      </c>
      <c r="M123" s="101">
        <f>1202759+645000</f>
        <v>1847759</v>
      </c>
      <c r="N123" s="101">
        <v>645000</v>
      </c>
      <c r="O123" s="102" t="s">
        <v>223</v>
      </c>
      <c r="P123" s="74" t="s">
        <v>106</v>
      </c>
      <c r="Q123" s="57" t="s">
        <v>125</v>
      </c>
      <c r="R123" s="103">
        <v>39557</v>
      </c>
      <c r="S123" s="103">
        <v>46154</v>
      </c>
      <c r="T123" s="103">
        <v>46154</v>
      </c>
      <c r="U123" s="103">
        <v>59339</v>
      </c>
      <c r="V123" s="103">
        <v>65932</v>
      </c>
      <c r="W123" s="103">
        <v>72527</v>
      </c>
      <c r="X123" s="103">
        <v>79119</v>
      </c>
      <c r="Y123" s="103">
        <v>72527</v>
      </c>
      <c r="Z123" s="103">
        <v>65932</v>
      </c>
      <c r="AA123" s="103">
        <v>59339</v>
      </c>
      <c r="AB123" s="103">
        <v>52746</v>
      </c>
      <c r="AC123" s="53"/>
    </row>
    <row r="124" spans="2:29" ht="104" hidden="1" x14ac:dyDescent="0.2">
      <c r="B124" s="248" t="s">
        <v>53</v>
      </c>
      <c r="C124" s="69" t="s">
        <v>55</v>
      </c>
      <c r="D124" s="249" t="s">
        <v>69</v>
      </c>
      <c r="E124" s="249" t="s">
        <v>34</v>
      </c>
      <c r="F124" s="250" t="s">
        <v>490</v>
      </c>
      <c r="G124" s="245" t="s">
        <v>491</v>
      </c>
      <c r="H124" s="248" t="s">
        <v>492</v>
      </c>
      <c r="I124" s="251">
        <v>395800</v>
      </c>
      <c r="J124" s="247">
        <v>574169</v>
      </c>
      <c r="K124" s="98" t="s">
        <v>194</v>
      </c>
      <c r="L124" s="98" t="s">
        <v>104</v>
      </c>
      <c r="M124" s="112">
        <f>395800+N124</f>
        <v>664944</v>
      </c>
      <c r="N124" s="112">
        <v>269144</v>
      </c>
      <c r="O124" s="104" t="s">
        <v>223</v>
      </c>
      <c r="P124" s="107" t="s">
        <v>186</v>
      </c>
      <c r="Q124" s="57" t="s">
        <v>125</v>
      </c>
      <c r="R124" s="57" t="s">
        <v>125</v>
      </c>
      <c r="S124" s="57" t="s">
        <v>125</v>
      </c>
      <c r="T124" s="108">
        <v>17736</v>
      </c>
      <c r="U124" s="57" t="s">
        <v>125</v>
      </c>
      <c r="V124" s="57" t="s">
        <v>125</v>
      </c>
      <c r="W124" s="57" t="s">
        <v>125</v>
      </c>
      <c r="X124" s="108">
        <v>99519</v>
      </c>
      <c r="Y124" s="57" t="s">
        <v>125</v>
      </c>
      <c r="Z124" s="108">
        <v>228457</v>
      </c>
      <c r="AA124" s="57" t="s">
        <v>125</v>
      </c>
      <c r="AB124" s="108">
        <v>228457</v>
      </c>
      <c r="AC124" s="53"/>
    </row>
    <row r="125" spans="2:29" ht="78" hidden="1" x14ac:dyDescent="0.2">
      <c r="B125" s="248" t="s">
        <v>53</v>
      </c>
      <c r="C125" s="69" t="s">
        <v>55</v>
      </c>
      <c r="D125" s="249" t="s">
        <v>69</v>
      </c>
      <c r="E125" s="249" t="s">
        <v>34</v>
      </c>
      <c r="F125" s="250" t="s">
        <v>493</v>
      </c>
      <c r="G125" s="245" t="s">
        <v>494</v>
      </c>
      <c r="H125" s="248" t="s">
        <v>495</v>
      </c>
      <c r="I125" s="252">
        <v>8</v>
      </c>
      <c r="J125" s="253">
        <v>19</v>
      </c>
      <c r="K125" s="98" t="s">
        <v>194</v>
      </c>
      <c r="L125" s="98" t="s">
        <v>104</v>
      </c>
      <c r="M125" s="98">
        <f>8</f>
        <v>8</v>
      </c>
      <c r="N125" s="98">
        <v>0</v>
      </c>
      <c r="O125" s="104" t="s">
        <v>223</v>
      </c>
      <c r="P125" s="107" t="s">
        <v>186</v>
      </c>
      <c r="Q125" s="57" t="s">
        <v>125</v>
      </c>
      <c r="R125" s="57" t="s">
        <v>125</v>
      </c>
      <c r="S125" s="57" t="s">
        <v>125</v>
      </c>
      <c r="T125" s="57" t="s">
        <v>125</v>
      </c>
      <c r="U125" s="109">
        <v>4</v>
      </c>
      <c r="V125" s="57" t="s">
        <v>125</v>
      </c>
      <c r="W125" s="109">
        <v>5</v>
      </c>
      <c r="X125" s="57" t="s">
        <v>125</v>
      </c>
      <c r="Y125" s="109">
        <v>5</v>
      </c>
      <c r="Z125" s="57" t="s">
        <v>125</v>
      </c>
      <c r="AA125" s="109">
        <v>5</v>
      </c>
      <c r="AB125" s="57" t="s">
        <v>125</v>
      </c>
      <c r="AC125" s="53"/>
    </row>
    <row r="126" spans="2:29" ht="65" hidden="1" x14ac:dyDescent="0.2">
      <c r="B126" s="69" t="s">
        <v>56</v>
      </c>
      <c r="C126" s="69" t="s">
        <v>52</v>
      </c>
      <c r="D126" s="254" t="s">
        <v>69</v>
      </c>
      <c r="E126" s="254" t="s">
        <v>31</v>
      </c>
      <c r="F126" s="255" t="s">
        <v>496</v>
      </c>
      <c r="G126" s="245" t="s">
        <v>497</v>
      </c>
      <c r="H126" s="256" t="s">
        <v>498</v>
      </c>
      <c r="I126" s="251">
        <v>653934</v>
      </c>
      <c r="J126" s="247">
        <v>1135258</v>
      </c>
      <c r="K126" s="98" t="s">
        <v>194</v>
      </c>
      <c r="L126" s="98" t="s">
        <v>104</v>
      </c>
      <c r="M126" s="167">
        <f>126591+N126</f>
        <v>669169</v>
      </c>
      <c r="N126" s="112">
        <v>542578</v>
      </c>
      <c r="O126" s="107" t="s">
        <v>223</v>
      </c>
      <c r="P126" s="107" t="s">
        <v>186</v>
      </c>
      <c r="Q126" s="108">
        <v>16475</v>
      </c>
      <c r="R126" s="108">
        <v>56544</v>
      </c>
      <c r="S126" s="108">
        <v>78452</v>
      </c>
      <c r="T126" s="108">
        <v>79541</v>
      </c>
      <c r="U126" s="108">
        <v>107210</v>
      </c>
      <c r="V126" s="108">
        <v>119508</v>
      </c>
      <c r="W126" s="108">
        <v>123558</v>
      </c>
      <c r="X126" s="108">
        <v>122364</v>
      </c>
      <c r="Y126" s="108">
        <v>120754</v>
      </c>
      <c r="Z126" s="108">
        <v>118645</v>
      </c>
      <c r="AA126" s="108">
        <v>106437</v>
      </c>
      <c r="AB126" s="108">
        <v>85770</v>
      </c>
      <c r="AC126" s="53"/>
    </row>
    <row r="127" spans="2:29" ht="65" hidden="1" x14ac:dyDescent="0.2">
      <c r="B127" s="69" t="s">
        <v>56</v>
      </c>
      <c r="C127" s="69" t="s">
        <v>52</v>
      </c>
      <c r="D127" s="249" t="s">
        <v>69</v>
      </c>
      <c r="E127" s="249" t="s">
        <v>31</v>
      </c>
      <c r="F127" s="250" t="s">
        <v>496</v>
      </c>
      <c r="G127" s="245" t="s">
        <v>499</v>
      </c>
      <c r="H127" s="248" t="s">
        <v>500</v>
      </c>
      <c r="I127" s="247">
        <v>217592</v>
      </c>
      <c r="J127" s="247">
        <v>320000</v>
      </c>
      <c r="K127" s="98" t="s">
        <v>194</v>
      </c>
      <c r="L127" s="98" t="s">
        <v>104</v>
      </c>
      <c r="M127" s="98" t="s">
        <v>194</v>
      </c>
      <c r="N127" s="98" t="s">
        <v>194</v>
      </c>
      <c r="O127" s="106" t="s">
        <v>223</v>
      </c>
      <c r="P127" s="107" t="s">
        <v>106</v>
      </c>
      <c r="Q127" s="110">
        <v>5069</v>
      </c>
      <c r="R127" s="110">
        <v>12477</v>
      </c>
      <c r="S127" s="110">
        <v>19546</v>
      </c>
      <c r="T127" s="110">
        <v>25586</v>
      </c>
      <c r="U127" s="110">
        <v>31845</v>
      </c>
      <c r="V127" s="110">
        <v>32505</v>
      </c>
      <c r="W127" s="110">
        <v>35145</v>
      </c>
      <c r="X127" s="110">
        <v>34478</v>
      </c>
      <c r="Y127" s="110">
        <v>32801</v>
      </c>
      <c r="Z127" s="110">
        <v>31974</v>
      </c>
      <c r="AA127" s="110">
        <v>30118</v>
      </c>
      <c r="AB127" s="110">
        <v>28456</v>
      </c>
      <c r="AC127" s="53"/>
    </row>
    <row r="128" spans="2:29" ht="117" hidden="1" x14ac:dyDescent="0.2">
      <c r="B128" s="248" t="s">
        <v>53</v>
      </c>
      <c r="C128" s="69" t="s">
        <v>55</v>
      </c>
      <c r="D128" s="249" t="s">
        <v>69</v>
      </c>
      <c r="E128" s="249" t="s">
        <v>34</v>
      </c>
      <c r="F128" s="250" t="s">
        <v>501</v>
      </c>
      <c r="G128" s="245" t="s">
        <v>502</v>
      </c>
      <c r="H128" s="248" t="s">
        <v>503</v>
      </c>
      <c r="I128" s="257">
        <v>0.15</v>
      </c>
      <c r="J128" s="258">
        <v>0.1</v>
      </c>
      <c r="K128" s="98" t="s">
        <v>194</v>
      </c>
      <c r="L128" s="98" t="s">
        <v>104</v>
      </c>
      <c r="M128" s="117">
        <v>0.9</v>
      </c>
      <c r="N128" s="117">
        <v>0.15</v>
      </c>
      <c r="O128" s="104" t="s">
        <v>231</v>
      </c>
      <c r="P128" s="107" t="s">
        <v>186</v>
      </c>
      <c r="Q128" s="57" t="s">
        <v>125</v>
      </c>
      <c r="R128" s="57" t="s">
        <v>125</v>
      </c>
      <c r="S128" s="57" t="s">
        <v>125</v>
      </c>
      <c r="T128" s="57" t="s">
        <v>125</v>
      </c>
      <c r="U128" s="57" t="s">
        <v>125</v>
      </c>
      <c r="V128" s="111">
        <v>0.05</v>
      </c>
      <c r="W128" s="57" t="s">
        <v>125</v>
      </c>
      <c r="X128" s="57" t="s">
        <v>125</v>
      </c>
      <c r="Y128" s="57" t="s">
        <v>125</v>
      </c>
      <c r="Z128" s="57" t="s">
        <v>125</v>
      </c>
      <c r="AA128" s="57" t="s">
        <v>125</v>
      </c>
      <c r="AB128" s="111">
        <v>0.05</v>
      </c>
      <c r="AC128" s="53"/>
    </row>
    <row r="129" spans="2:29" ht="208" hidden="1" x14ac:dyDescent="0.2">
      <c r="B129" s="69" t="s">
        <v>56</v>
      </c>
      <c r="C129" s="69" t="s">
        <v>59</v>
      </c>
      <c r="D129" s="249" t="s">
        <v>69</v>
      </c>
      <c r="E129" s="249" t="s">
        <v>34</v>
      </c>
      <c r="F129" s="250" t="s">
        <v>504</v>
      </c>
      <c r="G129" s="245" t="s">
        <v>505</v>
      </c>
      <c r="H129" s="248" t="s">
        <v>506</v>
      </c>
      <c r="I129" s="251">
        <v>7722121</v>
      </c>
      <c r="J129" s="247">
        <v>15797978</v>
      </c>
      <c r="K129" s="98" t="s">
        <v>194</v>
      </c>
      <c r="L129" s="98" t="s">
        <v>104</v>
      </c>
      <c r="M129" s="112">
        <f>7605449+I129</f>
        <v>15327570</v>
      </c>
      <c r="N129" s="112">
        <v>7722121</v>
      </c>
      <c r="O129" s="106" t="s">
        <v>231</v>
      </c>
      <c r="P129" s="107" t="s">
        <v>186</v>
      </c>
      <c r="Q129" s="57" t="s">
        <v>125</v>
      </c>
      <c r="R129" s="57" t="s">
        <v>125</v>
      </c>
      <c r="S129" s="108">
        <v>7898989</v>
      </c>
      <c r="T129" s="57" t="s">
        <v>125</v>
      </c>
      <c r="U129" s="57" t="s">
        <v>125</v>
      </c>
      <c r="V129" s="57" t="s">
        <v>125</v>
      </c>
      <c r="W129" s="57" t="s">
        <v>125</v>
      </c>
      <c r="X129" s="57" t="s">
        <v>125</v>
      </c>
      <c r="Y129" s="108">
        <v>7898989</v>
      </c>
      <c r="Z129" s="57" t="s">
        <v>125</v>
      </c>
      <c r="AA129" s="57" t="s">
        <v>125</v>
      </c>
      <c r="AB129" s="57" t="s">
        <v>125</v>
      </c>
      <c r="AC129" s="53"/>
    </row>
    <row r="130" spans="2:29" ht="156" hidden="1" x14ac:dyDescent="0.2">
      <c r="B130" s="69" t="s">
        <v>53</v>
      </c>
      <c r="C130" s="69" t="s">
        <v>54</v>
      </c>
      <c r="D130" s="249" t="s">
        <v>69</v>
      </c>
      <c r="E130" s="249" t="s">
        <v>5</v>
      </c>
      <c r="F130" s="250" t="s">
        <v>507</v>
      </c>
      <c r="G130" s="245" t="s">
        <v>508</v>
      </c>
      <c r="H130" s="248" t="s">
        <v>509</v>
      </c>
      <c r="I130" s="251">
        <v>3738</v>
      </c>
      <c r="J130" s="247">
        <v>1950</v>
      </c>
      <c r="K130" s="98" t="s">
        <v>194</v>
      </c>
      <c r="L130" s="98" t="s">
        <v>104</v>
      </c>
      <c r="M130" s="169">
        <f>7198+N130</f>
        <v>11677</v>
      </c>
      <c r="N130" s="112">
        <v>4479</v>
      </c>
      <c r="O130" s="104" t="s">
        <v>231</v>
      </c>
      <c r="P130" s="107" t="s">
        <v>106</v>
      </c>
      <c r="Q130" s="109">
        <v>85</v>
      </c>
      <c r="R130" s="109">
        <v>158</v>
      </c>
      <c r="S130" s="109">
        <v>168</v>
      </c>
      <c r="T130" s="109">
        <v>171</v>
      </c>
      <c r="U130" s="109">
        <v>164</v>
      </c>
      <c r="V130" s="109">
        <v>189</v>
      </c>
      <c r="W130" s="109">
        <v>175</v>
      </c>
      <c r="X130" s="109">
        <v>165</v>
      </c>
      <c r="Y130" s="109">
        <v>169</v>
      </c>
      <c r="Z130" s="109">
        <v>158</v>
      </c>
      <c r="AA130" s="109">
        <v>175</v>
      </c>
      <c r="AB130" s="109">
        <v>173</v>
      </c>
      <c r="AC130" s="53"/>
    </row>
    <row r="131" spans="2:29" ht="65" hidden="1" x14ac:dyDescent="0.2">
      <c r="B131" s="248" t="s">
        <v>53</v>
      </c>
      <c r="C131" s="69" t="s">
        <v>55</v>
      </c>
      <c r="D131" s="254" t="s">
        <v>69</v>
      </c>
      <c r="E131" s="254" t="s">
        <v>5</v>
      </c>
      <c r="F131" s="250" t="s">
        <v>510</v>
      </c>
      <c r="G131" s="245" t="s">
        <v>511</v>
      </c>
      <c r="H131" s="256" t="s">
        <v>512</v>
      </c>
      <c r="I131" s="254" t="s">
        <v>194</v>
      </c>
      <c r="J131" s="253">
        <v>12</v>
      </c>
      <c r="K131" s="98" t="s">
        <v>194</v>
      </c>
      <c r="L131" s="98" t="s">
        <v>104</v>
      </c>
      <c r="M131" s="98">
        <v>9</v>
      </c>
      <c r="N131" s="98">
        <v>9</v>
      </c>
      <c r="O131" s="104" t="s">
        <v>231</v>
      </c>
      <c r="P131" s="105" t="s">
        <v>106</v>
      </c>
      <c r="Q131" s="109">
        <v>1</v>
      </c>
      <c r="R131" s="109">
        <v>1</v>
      </c>
      <c r="S131" s="109">
        <v>1</v>
      </c>
      <c r="T131" s="109">
        <v>1</v>
      </c>
      <c r="U131" s="109">
        <v>1</v>
      </c>
      <c r="V131" s="109">
        <v>1</v>
      </c>
      <c r="W131" s="109">
        <v>1</v>
      </c>
      <c r="X131" s="109">
        <v>1</v>
      </c>
      <c r="Y131" s="109">
        <v>1</v>
      </c>
      <c r="Z131" s="109">
        <v>1</v>
      </c>
      <c r="AA131" s="109">
        <v>1</v>
      </c>
      <c r="AB131" s="109">
        <v>1</v>
      </c>
      <c r="AC131" s="53"/>
    </row>
    <row r="132" spans="2:29" ht="78.75" hidden="1" customHeight="1" x14ac:dyDescent="0.2">
      <c r="B132" s="248" t="s">
        <v>53</v>
      </c>
      <c r="C132" s="69" t="s">
        <v>55</v>
      </c>
      <c r="D132" s="249" t="s">
        <v>69</v>
      </c>
      <c r="E132" s="249" t="s">
        <v>34</v>
      </c>
      <c r="F132" s="255" t="s">
        <v>513</v>
      </c>
      <c r="G132" s="256" t="s">
        <v>514</v>
      </c>
      <c r="H132" s="256" t="s">
        <v>515</v>
      </c>
      <c r="I132" s="259">
        <v>1</v>
      </c>
      <c r="J132" s="253">
        <v>10</v>
      </c>
      <c r="K132" s="98" t="s">
        <v>194</v>
      </c>
      <c r="L132" s="98" t="s">
        <v>104</v>
      </c>
      <c r="M132" s="117">
        <v>1</v>
      </c>
      <c r="N132" s="117">
        <v>1</v>
      </c>
      <c r="O132" s="104" t="s">
        <v>516</v>
      </c>
      <c r="P132" s="107" t="s">
        <v>106</v>
      </c>
      <c r="Q132" s="57" t="s">
        <v>125</v>
      </c>
      <c r="R132" s="57" t="s">
        <v>125</v>
      </c>
      <c r="S132" s="109">
        <v>2</v>
      </c>
      <c r="T132" s="57" t="s">
        <v>125</v>
      </c>
      <c r="U132" s="57" t="s">
        <v>125</v>
      </c>
      <c r="V132" s="109">
        <v>3</v>
      </c>
      <c r="W132" s="57" t="s">
        <v>125</v>
      </c>
      <c r="X132" s="57" t="s">
        <v>125</v>
      </c>
      <c r="Y132" s="109">
        <v>2</v>
      </c>
      <c r="Z132" s="57" t="s">
        <v>125</v>
      </c>
      <c r="AA132" s="57" t="s">
        <v>125</v>
      </c>
      <c r="AB132" s="109">
        <v>3</v>
      </c>
      <c r="AC132" s="53"/>
    </row>
    <row r="133" spans="2:29" ht="104" hidden="1" x14ac:dyDescent="0.2">
      <c r="B133" s="248" t="s">
        <v>53</v>
      </c>
      <c r="C133" s="69" t="s">
        <v>55</v>
      </c>
      <c r="D133" s="249" t="s">
        <v>69</v>
      </c>
      <c r="E133" s="249" t="s">
        <v>34</v>
      </c>
      <c r="F133" s="255" t="s">
        <v>136</v>
      </c>
      <c r="G133" s="245" t="s">
        <v>517</v>
      </c>
      <c r="H133" s="245" t="s">
        <v>518</v>
      </c>
      <c r="I133" s="259">
        <v>1</v>
      </c>
      <c r="J133" s="258">
        <v>1</v>
      </c>
      <c r="K133" s="98" t="s">
        <v>194</v>
      </c>
      <c r="L133" s="98" t="s">
        <v>104</v>
      </c>
      <c r="M133" s="117">
        <v>1</v>
      </c>
      <c r="N133" s="117">
        <v>1</v>
      </c>
      <c r="O133" s="104" t="s">
        <v>516</v>
      </c>
      <c r="P133" s="107" t="s">
        <v>106</v>
      </c>
      <c r="Q133" s="57" t="s">
        <v>125</v>
      </c>
      <c r="R133" s="57" t="s">
        <v>125</v>
      </c>
      <c r="S133" s="111">
        <v>0.15</v>
      </c>
      <c r="T133" s="57" t="s">
        <v>125</v>
      </c>
      <c r="U133" s="57" t="s">
        <v>125</v>
      </c>
      <c r="V133" s="111">
        <v>0.35</v>
      </c>
      <c r="W133" s="57" t="s">
        <v>125</v>
      </c>
      <c r="X133" s="57" t="s">
        <v>125</v>
      </c>
      <c r="Y133" s="111">
        <v>0.35</v>
      </c>
      <c r="Z133" s="57" t="s">
        <v>125</v>
      </c>
      <c r="AA133" s="57" t="s">
        <v>125</v>
      </c>
      <c r="AB133" s="111">
        <v>0.15</v>
      </c>
      <c r="AC133" s="53"/>
    </row>
    <row r="134" spans="2:29" ht="87" hidden="1" customHeight="1" x14ac:dyDescent="0.2">
      <c r="B134" s="69" t="s">
        <v>56</v>
      </c>
      <c r="C134" s="69" t="s">
        <v>52</v>
      </c>
      <c r="D134" s="254" t="s">
        <v>69</v>
      </c>
      <c r="E134" s="254" t="s">
        <v>34</v>
      </c>
      <c r="F134" s="255" t="s">
        <v>519</v>
      </c>
      <c r="G134" s="245" t="s">
        <v>520</v>
      </c>
      <c r="H134" s="256" t="s">
        <v>521</v>
      </c>
      <c r="I134" s="260">
        <v>10</v>
      </c>
      <c r="J134" s="253">
        <v>10</v>
      </c>
      <c r="K134" s="98" t="s">
        <v>194</v>
      </c>
      <c r="L134" s="98" t="s">
        <v>104</v>
      </c>
      <c r="M134" s="98">
        <f>10+N134</f>
        <v>20</v>
      </c>
      <c r="N134" s="98">
        <v>10</v>
      </c>
      <c r="O134" s="107" t="s">
        <v>516</v>
      </c>
      <c r="P134" s="107" t="s">
        <v>106</v>
      </c>
      <c r="Q134" s="57" t="s">
        <v>125</v>
      </c>
      <c r="R134" s="57" t="s">
        <v>125</v>
      </c>
      <c r="S134" s="57" t="s">
        <v>125</v>
      </c>
      <c r="T134" s="57" t="s">
        <v>125</v>
      </c>
      <c r="U134" s="109">
        <v>3</v>
      </c>
      <c r="V134" s="57" t="s">
        <v>125</v>
      </c>
      <c r="W134" s="109">
        <v>1</v>
      </c>
      <c r="X134" s="109">
        <v>1</v>
      </c>
      <c r="Y134" s="109">
        <v>1</v>
      </c>
      <c r="Z134" s="57" t="s">
        <v>125</v>
      </c>
      <c r="AA134" s="109">
        <v>2</v>
      </c>
      <c r="AB134" s="109">
        <v>2</v>
      </c>
      <c r="AC134" s="53"/>
    </row>
    <row r="135" spans="2:29" ht="234" hidden="1" x14ac:dyDescent="0.2">
      <c r="B135" s="62" t="s">
        <v>41</v>
      </c>
      <c r="C135" s="62" t="s">
        <v>44</v>
      </c>
      <c r="D135" s="62" t="s">
        <v>66</v>
      </c>
      <c r="E135" s="62" t="s">
        <v>4</v>
      </c>
      <c r="F135" s="62" t="s">
        <v>522</v>
      </c>
      <c r="G135" s="62" t="s">
        <v>523</v>
      </c>
      <c r="H135" s="62" t="s">
        <v>524</v>
      </c>
      <c r="I135" s="120">
        <v>0.9</v>
      </c>
      <c r="J135" s="233">
        <v>1</v>
      </c>
      <c r="K135" s="94"/>
      <c r="L135" s="30" t="s">
        <v>104</v>
      </c>
      <c r="M135" s="95">
        <v>1</v>
      </c>
      <c r="N135" s="95">
        <v>1</v>
      </c>
      <c r="O135" s="59" t="s">
        <v>525</v>
      </c>
      <c r="P135" s="59" t="s">
        <v>186</v>
      </c>
      <c r="Q135" s="57" t="s">
        <v>125</v>
      </c>
      <c r="R135" s="57" t="s">
        <v>125</v>
      </c>
      <c r="S135" s="91">
        <v>1</v>
      </c>
      <c r="T135" s="57" t="s">
        <v>125</v>
      </c>
      <c r="U135" s="57" t="s">
        <v>125</v>
      </c>
      <c r="V135" s="91">
        <v>1</v>
      </c>
      <c r="W135" s="57" t="s">
        <v>125</v>
      </c>
      <c r="X135" s="57" t="s">
        <v>125</v>
      </c>
      <c r="Y135" s="91">
        <v>1</v>
      </c>
      <c r="Z135" s="57" t="s">
        <v>125</v>
      </c>
      <c r="AA135" s="57" t="s">
        <v>125</v>
      </c>
      <c r="AB135" s="91">
        <v>1</v>
      </c>
      <c r="AC135" s="58">
        <v>4</v>
      </c>
    </row>
    <row r="136" spans="2:29" ht="117" hidden="1" x14ac:dyDescent="0.2">
      <c r="B136" s="69" t="s">
        <v>53</v>
      </c>
      <c r="C136" s="62" t="s">
        <v>54</v>
      </c>
      <c r="D136" s="62" t="s">
        <v>66</v>
      </c>
      <c r="E136" s="62" t="s">
        <v>4</v>
      </c>
      <c r="F136" s="62" t="s">
        <v>526</v>
      </c>
      <c r="G136" s="62" t="s">
        <v>527</v>
      </c>
      <c r="H136" s="62" t="s">
        <v>528</v>
      </c>
      <c r="I136" s="120">
        <v>1</v>
      </c>
      <c r="J136" s="233">
        <v>1</v>
      </c>
      <c r="K136" s="94"/>
      <c r="L136" s="30" t="s">
        <v>104</v>
      </c>
      <c r="M136" s="95">
        <v>0.71</v>
      </c>
      <c r="N136" s="95"/>
      <c r="O136" s="59" t="s">
        <v>529</v>
      </c>
      <c r="P136" s="59" t="s">
        <v>186</v>
      </c>
      <c r="Q136" s="57" t="s">
        <v>125</v>
      </c>
      <c r="R136" s="57" t="s">
        <v>125</v>
      </c>
      <c r="S136" s="91">
        <v>1</v>
      </c>
      <c r="T136" s="57" t="s">
        <v>125</v>
      </c>
      <c r="U136" s="57" t="s">
        <v>125</v>
      </c>
      <c r="V136" s="91">
        <v>1</v>
      </c>
      <c r="W136" s="57" t="s">
        <v>125</v>
      </c>
      <c r="X136" s="57" t="s">
        <v>125</v>
      </c>
      <c r="Y136" s="91">
        <v>1</v>
      </c>
      <c r="Z136" s="57" t="s">
        <v>125</v>
      </c>
      <c r="AA136" s="57" t="s">
        <v>125</v>
      </c>
      <c r="AB136" s="91">
        <v>1</v>
      </c>
      <c r="AC136" s="58">
        <v>4</v>
      </c>
    </row>
    <row r="137" spans="2:29" ht="78" hidden="1" x14ac:dyDescent="0.2">
      <c r="B137" s="62" t="s">
        <v>56</v>
      </c>
      <c r="C137" s="62" t="s">
        <v>52</v>
      </c>
      <c r="D137" s="62" t="s">
        <v>66</v>
      </c>
      <c r="E137" s="62" t="s">
        <v>19</v>
      </c>
      <c r="F137" s="62" t="s">
        <v>530</v>
      </c>
      <c r="G137" s="62" t="s">
        <v>531</v>
      </c>
      <c r="H137" s="62" t="s">
        <v>532</v>
      </c>
      <c r="I137" s="261">
        <v>21011494</v>
      </c>
      <c r="J137" s="262">
        <v>19750297</v>
      </c>
      <c r="K137" s="94"/>
      <c r="L137" s="30" t="s">
        <v>104</v>
      </c>
      <c r="M137" s="63">
        <v>17504594</v>
      </c>
      <c r="N137" s="95"/>
      <c r="O137" s="59" t="s">
        <v>291</v>
      </c>
      <c r="P137" s="59" t="s">
        <v>186</v>
      </c>
      <c r="Q137" s="190">
        <v>559555</v>
      </c>
      <c r="R137" s="191">
        <v>1045968</v>
      </c>
      <c r="S137" s="191">
        <v>1468445</v>
      </c>
      <c r="T137" s="191">
        <v>1332634</v>
      </c>
      <c r="U137" s="191">
        <v>1513596</v>
      </c>
      <c r="V137" s="191">
        <v>2063478</v>
      </c>
      <c r="W137" s="191">
        <v>2078058</v>
      </c>
      <c r="X137" s="191">
        <v>2055283</v>
      </c>
      <c r="Y137" s="191">
        <v>1991994</v>
      </c>
      <c r="Z137" s="191">
        <v>1948976</v>
      </c>
      <c r="AA137" s="191">
        <v>1945446</v>
      </c>
      <c r="AB137" s="191">
        <v>1746864</v>
      </c>
      <c r="AC137" s="168"/>
    </row>
    <row r="138" spans="2:29" s="128" customFormat="1" ht="91" hidden="1" x14ac:dyDescent="0.2">
      <c r="B138" s="263" t="s">
        <v>56</v>
      </c>
      <c r="C138" s="263" t="s">
        <v>52</v>
      </c>
      <c r="D138" s="263" t="s">
        <v>66</v>
      </c>
      <c r="E138" s="263" t="s">
        <v>19</v>
      </c>
      <c r="F138" s="263" t="s">
        <v>533</v>
      </c>
      <c r="G138" s="263" t="s">
        <v>534</v>
      </c>
      <c r="H138" s="263" t="s">
        <v>535</v>
      </c>
      <c r="I138" s="261">
        <v>1171</v>
      </c>
      <c r="J138" s="262">
        <v>1171</v>
      </c>
      <c r="K138" s="126"/>
      <c r="L138" s="131" t="s">
        <v>205</v>
      </c>
      <c r="M138" s="63">
        <v>988</v>
      </c>
      <c r="N138" s="127"/>
      <c r="O138" s="127" t="s">
        <v>536</v>
      </c>
      <c r="P138" s="127" t="s">
        <v>186</v>
      </c>
      <c r="Q138" s="57" t="s">
        <v>125</v>
      </c>
      <c r="R138" s="57" t="s">
        <v>125</v>
      </c>
      <c r="S138" s="127">
        <v>150</v>
      </c>
      <c r="T138" s="57" t="s">
        <v>125</v>
      </c>
      <c r="U138" s="57" t="s">
        <v>125</v>
      </c>
      <c r="V138" s="127">
        <v>301</v>
      </c>
      <c r="W138" s="57" t="s">
        <v>125</v>
      </c>
      <c r="X138" s="57" t="s">
        <v>125</v>
      </c>
      <c r="Y138" s="127">
        <v>317</v>
      </c>
      <c r="Z138" s="57" t="s">
        <v>125</v>
      </c>
      <c r="AA138" s="57" t="s">
        <v>125</v>
      </c>
      <c r="AB138" s="127">
        <v>220</v>
      </c>
    </row>
    <row r="139" spans="2:29" ht="169" hidden="1" x14ac:dyDescent="0.2">
      <c r="B139" s="62" t="s">
        <v>41</v>
      </c>
      <c r="C139" s="62" t="s">
        <v>44</v>
      </c>
      <c r="D139" s="62" t="s">
        <v>66</v>
      </c>
      <c r="E139" s="62" t="s">
        <v>67</v>
      </c>
      <c r="F139" s="62" t="s">
        <v>537</v>
      </c>
      <c r="G139" s="238" t="s">
        <v>538</v>
      </c>
      <c r="H139" s="62" t="s">
        <v>539</v>
      </c>
      <c r="I139" s="120">
        <v>0.9</v>
      </c>
      <c r="J139" s="233">
        <v>0.9</v>
      </c>
      <c r="K139" s="94"/>
      <c r="L139" s="30" t="s">
        <v>104</v>
      </c>
      <c r="M139" s="95">
        <v>0.9</v>
      </c>
      <c r="N139" s="95"/>
      <c r="O139" s="59" t="s">
        <v>278</v>
      </c>
      <c r="P139" s="59" t="s">
        <v>186</v>
      </c>
      <c r="Q139" s="57" t="s">
        <v>125</v>
      </c>
      <c r="R139" s="57" t="s">
        <v>125</v>
      </c>
      <c r="S139" s="91">
        <v>0.9</v>
      </c>
      <c r="T139" s="57" t="s">
        <v>125</v>
      </c>
      <c r="U139" s="57" t="s">
        <v>125</v>
      </c>
      <c r="V139" s="91">
        <v>0.9</v>
      </c>
      <c r="W139" s="57" t="s">
        <v>125</v>
      </c>
      <c r="X139" s="57" t="s">
        <v>125</v>
      </c>
      <c r="Y139" s="91">
        <v>0.9</v>
      </c>
      <c r="Z139" s="57" t="s">
        <v>125</v>
      </c>
      <c r="AA139" s="57" t="s">
        <v>125</v>
      </c>
      <c r="AB139" s="91">
        <v>0.9</v>
      </c>
      <c r="AC139" s="58">
        <v>3.6</v>
      </c>
    </row>
    <row r="140" spans="2:29" ht="182" hidden="1" x14ac:dyDescent="0.2">
      <c r="B140" s="62" t="s">
        <v>41</v>
      </c>
      <c r="C140" s="62" t="s">
        <v>44</v>
      </c>
      <c r="D140" s="62" t="s">
        <v>66</v>
      </c>
      <c r="E140" s="62" t="s">
        <v>67</v>
      </c>
      <c r="F140" s="62" t="s">
        <v>540</v>
      </c>
      <c r="G140" s="238" t="s">
        <v>541</v>
      </c>
      <c r="H140" s="62" t="s">
        <v>542</v>
      </c>
      <c r="I140" s="120">
        <v>0.9</v>
      </c>
      <c r="J140" s="233">
        <v>0.9</v>
      </c>
      <c r="K140" s="94"/>
      <c r="L140" s="30" t="s">
        <v>104</v>
      </c>
      <c r="M140" s="95">
        <v>0.9</v>
      </c>
      <c r="N140" s="95"/>
      <c r="O140" s="59" t="s">
        <v>278</v>
      </c>
      <c r="P140" s="59" t="s">
        <v>106</v>
      </c>
      <c r="Q140" s="57" t="s">
        <v>125</v>
      </c>
      <c r="R140" s="57" t="s">
        <v>125</v>
      </c>
      <c r="S140" s="91">
        <v>0.9</v>
      </c>
      <c r="T140" s="57" t="s">
        <v>125</v>
      </c>
      <c r="U140" s="57" t="s">
        <v>125</v>
      </c>
      <c r="V140" s="91">
        <v>0.9</v>
      </c>
      <c r="W140" s="57" t="s">
        <v>125</v>
      </c>
      <c r="X140" s="57" t="s">
        <v>125</v>
      </c>
      <c r="Y140" s="91">
        <v>0.9</v>
      </c>
      <c r="Z140" s="57" t="s">
        <v>125</v>
      </c>
      <c r="AA140" s="57" t="s">
        <v>125</v>
      </c>
      <c r="AB140" s="91">
        <v>0.9</v>
      </c>
      <c r="AC140" s="58">
        <v>3.6</v>
      </c>
    </row>
    <row r="141" spans="2:29" ht="130" hidden="1" x14ac:dyDescent="0.2">
      <c r="B141" s="62" t="s">
        <v>41</v>
      </c>
      <c r="C141" s="62" t="s">
        <v>44</v>
      </c>
      <c r="D141" s="62" t="s">
        <v>66</v>
      </c>
      <c r="E141" s="62" t="s">
        <v>67</v>
      </c>
      <c r="F141" s="62" t="s">
        <v>543</v>
      </c>
      <c r="G141" s="238" t="s">
        <v>544</v>
      </c>
      <c r="H141" s="62" t="s">
        <v>545</v>
      </c>
      <c r="I141" s="120">
        <v>1</v>
      </c>
      <c r="J141" s="233">
        <v>1</v>
      </c>
      <c r="K141" s="94">
        <v>1</v>
      </c>
      <c r="L141" s="30" t="s">
        <v>104</v>
      </c>
      <c r="M141" s="95">
        <v>1</v>
      </c>
      <c r="N141" s="95"/>
      <c r="O141" s="59" t="s">
        <v>546</v>
      </c>
      <c r="P141" s="59" t="s">
        <v>106</v>
      </c>
      <c r="Q141" s="57" t="s">
        <v>125</v>
      </c>
      <c r="R141" s="57" t="s">
        <v>125</v>
      </c>
      <c r="S141" s="91">
        <v>1</v>
      </c>
      <c r="T141" s="57" t="s">
        <v>125</v>
      </c>
      <c r="U141" s="57" t="s">
        <v>125</v>
      </c>
      <c r="V141" s="91">
        <v>1</v>
      </c>
      <c r="W141" s="57" t="s">
        <v>125</v>
      </c>
      <c r="X141" s="57" t="s">
        <v>125</v>
      </c>
      <c r="Y141" s="91">
        <v>1</v>
      </c>
      <c r="Z141" s="57" t="s">
        <v>125</v>
      </c>
      <c r="AA141" s="57" t="s">
        <v>125</v>
      </c>
      <c r="AB141" s="91">
        <v>1</v>
      </c>
      <c r="AC141" s="58">
        <v>4</v>
      </c>
    </row>
    <row r="142" spans="2:29" ht="169" hidden="1" x14ac:dyDescent="0.2">
      <c r="B142" s="62" t="s">
        <v>41</v>
      </c>
      <c r="C142" s="62" t="s">
        <v>44</v>
      </c>
      <c r="D142" s="62" t="s">
        <v>66</v>
      </c>
      <c r="E142" s="62" t="s">
        <v>67</v>
      </c>
      <c r="F142" s="62" t="s">
        <v>547</v>
      </c>
      <c r="G142" s="238" t="s">
        <v>548</v>
      </c>
      <c r="H142" s="62" t="s">
        <v>549</v>
      </c>
      <c r="I142" s="120" t="s">
        <v>550</v>
      </c>
      <c r="J142" s="233">
        <v>0.9</v>
      </c>
      <c r="K142" s="94"/>
      <c r="L142" s="30" t="s">
        <v>104</v>
      </c>
      <c r="M142" s="95">
        <v>0.9</v>
      </c>
      <c r="N142" s="95"/>
      <c r="O142" s="59" t="s">
        <v>278</v>
      </c>
      <c r="P142" s="59" t="s">
        <v>106</v>
      </c>
      <c r="Q142" s="57" t="s">
        <v>125</v>
      </c>
      <c r="R142" s="57" t="s">
        <v>125</v>
      </c>
      <c r="S142" s="91">
        <v>0.9</v>
      </c>
      <c r="T142" s="57" t="s">
        <v>125</v>
      </c>
      <c r="U142" s="57" t="s">
        <v>125</v>
      </c>
      <c r="V142" s="91">
        <v>0.9</v>
      </c>
      <c r="W142" s="57" t="s">
        <v>125</v>
      </c>
      <c r="X142" s="57" t="s">
        <v>125</v>
      </c>
      <c r="Y142" s="91">
        <v>0.9</v>
      </c>
      <c r="Z142" s="57" t="s">
        <v>125</v>
      </c>
      <c r="AA142" s="57" t="s">
        <v>125</v>
      </c>
      <c r="AB142" s="91">
        <v>0.9</v>
      </c>
      <c r="AC142" s="58">
        <v>3.6</v>
      </c>
    </row>
    <row r="143" spans="2:29" ht="143" hidden="1" x14ac:dyDescent="0.2">
      <c r="B143" s="62" t="s">
        <v>41</v>
      </c>
      <c r="C143" s="62" t="s">
        <v>44</v>
      </c>
      <c r="D143" s="62" t="s">
        <v>66</v>
      </c>
      <c r="E143" s="62" t="s">
        <v>67</v>
      </c>
      <c r="F143" s="62" t="s">
        <v>551</v>
      </c>
      <c r="G143" s="238" t="s">
        <v>552</v>
      </c>
      <c r="H143" s="62" t="s">
        <v>553</v>
      </c>
      <c r="I143" s="120" t="s">
        <v>550</v>
      </c>
      <c r="J143" s="233">
        <v>0.9</v>
      </c>
      <c r="K143" s="94"/>
      <c r="L143" s="30" t="s">
        <v>104</v>
      </c>
      <c r="M143" s="95">
        <v>0.9</v>
      </c>
      <c r="N143" s="95"/>
      <c r="O143" s="59" t="s">
        <v>278</v>
      </c>
      <c r="P143" s="59" t="s">
        <v>106</v>
      </c>
      <c r="Q143" s="57" t="s">
        <v>125</v>
      </c>
      <c r="R143" s="57" t="s">
        <v>125</v>
      </c>
      <c r="S143" s="91">
        <v>0.9</v>
      </c>
      <c r="T143" s="57" t="s">
        <v>125</v>
      </c>
      <c r="U143" s="57" t="s">
        <v>125</v>
      </c>
      <c r="V143" s="91">
        <v>0.9</v>
      </c>
      <c r="W143" s="57" t="s">
        <v>125</v>
      </c>
      <c r="X143" s="57" t="s">
        <v>125</v>
      </c>
      <c r="Y143" s="91">
        <v>0.9</v>
      </c>
      <c r="Z143" s="57" t="s">
        <v>125</v>
      </c>
      <c r="AA143" s="57" t="s">
        <v>125</v>
      </c>
      <c r="AB143" s="91">
        <v>0.9</v>
      </c>
      <c r="AC143" s="58">
        <v>3.6</v>
      </c>
    </row>
    <row r="144" spans="2:29" ht="182" hidden="1" x14ac:dyDescent="0.2">
      <c r="B144" s="62" t="s">
        <v>41</v>
      </c>
      <c r="C144" s="62" t="s">
        <v>44</v>
      </c>
      <c r="D144" s="62" t="s">
        <v>66</v>
      </c>
      <c r="E144" s="62" t="s">
        <v>28</v>
      </c>
      <c r="F144" s="62" t="s">
        <v>554</v>
      </c>
      <c r="G144" s="62" t="s">
        <v>555</v>
      </c>
      <c r="H144" s="62" t="s">
        <v>556</v>
      </c>
      <c r="I144" s="120">
        <v>1</v>
      </c>
      <c r="J144" s="233">
        <v>1</v>
      </c>
      <c r="K144" s="94"/>
      <c r="L144" s="30" t="s">
        <v>104</v>
      </c>
      <c r="M144" s="95" t="s">
        <v>557</v>
      </c>
      <c r="N144" s="95"/>
      <c r="O144" s="59" t="s">
        <v>529</v>
      </c>
      <c r="P144" s="59" t="s">
        <v>106</v>
      </c>
      <c r="Q144" s="57" t="s">
        <v>125</v>
      </c>
      <c r="R144" s="57" t="s">
        <v>125</v>
      </c>
      <c r="S144" s="91">
        <v>1</v>
      </c>
      <c r="T144" s="57" t="s">
        <v>125</v>
      </c>
      <c r="U144" s="57" t="s">
        <v>125</v>
      </c>
      <c r="V144" s="91">
        <v>1</v>
      </c>
      <c r="W144" s="57" t="s">
        <v>125</v>
      </c>
      <c r="X144" s="57" t="s">
        <v>125</v>
      </c>
      <c r="Y144" s="91">
        <v>1</v>
      </c>
      <c r="Z144" s="57" t="s">
        <v>125</v>
      </c>
      <c r="AA144" s="57" t="s">
        <v>125</v>
      </c>
      <c r="AB144" s="91">
        <v>1</v>
      </c>
      <c r="AC144" s="58">
        <v>4</v>
      </c>
    </row>
    <row r="145" spans="1:29" ht="195" hidden="1" x14ac:dyDescent="0.2">
      <c r="B145" s="62" t="s">
        <v>41</v>
      </c>
      <c r="C145" s="62" t="s">
        <v>42</v>
      </c>
      <c r="D145" s="62" t="s">
        <v>66</v>
      </c>
      <c r="E145" s="62" t="s">
        <v>28</v>
      </c>
      <c r="F145" s="62" t="s">
        <v>558</v>
      </c>
      <c r="G145" s="62" t="s">
        <v>559</v>
      </c>
      <c r="H145" s="62" t="s">
        <v>560</v>
      </c>
      <c r="I145" s="120" t="s">
        <v>561</v>
      </c>
      <c r="J145" s="264">
        <v>40</v>
      </c>
      <c r="K145" s="94"/>
      <c r="L145" s="30" t="s">
        <v>104</v>
      </c>
      <c r="M145" s="127">
        <v>932</v>
      </c>
      <c r="N145" s="95"/>
      <c r="O145" s="59" t="s">
        <v>562</v>
      </c>
      <c r="P145" s="59" t="s">
        <v>106</v>
      </c>
      <c r="Q145" s="57" t="s">
        <v>125</v>
      </c>
      <c r="R145" s="57" t="s">
        <v>125</v>
      </c>
      <c r="S145" s="57" t="s">
        <v>125</v>
      </c>
      <c r="T145" s="57" t="s">
        <v>125</v>
      </c>
      <c r="U145" s="57" t="s">
        <v>125</v>
      </c>
      <c r="V145" s="57" t="s">
        <v>125</v>
      </c>
      <c r="W145" s="129" t="s">
        <v>563</v>
      </c>
      <c r="X145" s="129" t="s">
        <v>563</v>
      </c>
      <c r="Y145" s="130" t="s">
        <v>563</v>
      </c>
      <c r="Z145" s="129" t="s">
        <v>563</v>
      </c>
      <c r="AA145" s="129" t="s">
        <v>563</v>
      </c>
      <c r="AB145" s="130" t="s">
        <v>563</v>
      </c>
      <c r="AC145" s="58">
        <v>0</v>
      </c>
    </row>
    <row r="146" spans="1:29" ht="169" hidden="1" x14ac:dyDescent="0.2">
      <c r="B146" s="62" t="s">
        <v>41</v>
      </c>
      <c r="C146" s="62" t="s">
        <v>42</v>
      </c>
      <c r="D146" s="62" t="s">
        <v>66</v>
      </c>
      <c r="E146" s="62" t="s">
        <v>28</v>
      </c>
      <c r="F146" s="62" t="s">
        <v>564</v>
      </c>
      <c r="G146" s="62" t="s">
        <v>565</v>
      </c>
      <c r="H146" s="62" t="s">
        <v>566</v>
      </c>
      <c r="I146" s="120" t="s">
        <v>561</v>
      </c>
      <c r="J146" s="233" t="s">
        <v>567</v>
      </c>
      <c r="K146" s="94"/>
      <c r="L146" s="30" t="s">
        <v>104</v>
      </c>
      <c r="M146" s="127">
        <v>297</v>
      </c>
      <c r="N146" s="95"/>
      <c r="O146" s="59" t="s">
        <v>536</v>
      </c>
      <c r="P146" s="59" t="s">
        <v>106</v>
      </c>
      <c r="Q146" s="57" t="s">
        <v>125</v>
      </c>
      <c r="R146" s="57" t="s">
        <v>125</v>
      </c>
      <c r="S146" s="57" t="s">
        <v>125</v>
      </c>
      <c r="T146" s="57" t="s">
        <v>125</v>
      </c>
      <c r="U146" s="57" t="s">
        <v>125</v>
      </c>
      <c r="V146" s="57" t="s">
        <v>125</v>
      </c>
      <c r="W146" s="129" t="s">
        <v>563</v>
      </c>
      <c r="X146" s="129" t="s">
        <v>563</v>
      </c>
      <c r="Y146" s="130" t="s">
        <v>563</v>
      </c>
      <c r="Z146" s="129" t="s">
        <v>563</v>
      </c>
      <c r="AA146" s="129" t="s">
        <v>563</v>
      </c>
      <c r="AB146" s="130" t="s">
        <v>563</v>
      </c>
      <c r="AC146" s="58">
        <v>0</v>
      </c>
    </row>
    <row r="147" spans="1:29" ht="208" hidden="1" x14ac:dyDescent="0.2">
      <c r="B147" s="62" t="s">
        <v>41</v>
      </c>
      <c r="C147" s="62" t="s">
        <v>44</v>
      </c>
      <c r="D147" s="62" t="s">
        <v>66</v>
      </c>
      <c r="E147" s="62" t="s">
        <v>28</v>
      </c>
      <c r="F147" s="62" t="s">
        <v>568</v>
      </c>
      <c r="G147" s="62" t="s">
        <v>569</v>
      </c>
      <c r="H147" s="62" t="s">
        <v>570</v>
      </c>
      <c r="I147" s="120">
        <v>1</v>
      </c>
      <c r="J147" s="233">
        <v>1</v>
      </c>
      <c r="K147" s="94"/>
      <c r="L147" s="30" t="s">
        <v>205</v>
      </c>
      <c r="M147" s="95" t="s">
        <v>571</v>
      </c>
      <c r="N147" s="95"/>
      <c r="O147" s="59" t="s">
        <v>529</v>
      </c>
      <c r="P147" s="59" t="s">
        <v>106</v>
      </c>
      <c r="Q147" s="57" t="s">
        <v>125</v>
      </c>
      <c r="R147" s="57" t="s">
        <v>125</v>
      </c>
      <c r="S147" s="57" t="s">
        <v>125</v>
      </c>
      <c r="T147" s="59">
        <v>0.4</v>
      </c>
      <c r="U147" s="59">
        <v>0.7</v>
      </c>
      <c r="V147" s="91">
        <v>1</v>
      </c>
      <c r="W147" s="57" t="s">
        <v>125</v>
      </c>
      <c r="X147" s="57" t="s">
        <v>125</v>
      </c>
      <c r="Y147" s="57" t="s">
        <v>125</v>
      </c>
      <c r="Z147" s="57" t="s">
        <v>125</v>
      </c>
      <c r="AA147" s="57" t="s">
        <v>125</v>
      </c>
      <c r="AB147" s="57" t="s">
        <v>125</v>
      </c>
      <c r="AC147" s="58">
        <v>2.1</v>
      </c>
    </row>
    <row r="148" spans="1:29" ht="247" hidden="1" x14ac:dyDescent="0.2">
      <c r="B148" s="62" t="s">
        <v>41</v>
      </c>
      <c r="C148" s="62" t="s">
        <v>44</v>
      </c>
      <c r="D148" s="62" t="s">
        <v>66</v>
      </c>
      <c r="E148" s="62" t="s">
        <v>28</v>
      </c>
      <c r="F148" s="62" t="s">
        <v>568</v>
      </c>
      <c r="G148" s="62" t="s">
        <v>572</v>
      </c>
      <c r="H148" s="62" t="s">
        <v>573</v>
      </c>
      <c r="I148" s="120">
        <v>0.25280000000000002</v>
      </c>
      <c r="J148" s="233">
        <v>0.25280000000000002</v>
      </c>
      <c r="K148" s="94"/>
      <c r="L148" s="30" t="s">
        <v>104</v>
      </c>
      <c r="M148" s="95">
        <v>0.23</v>
      </c>
      <c r="N148" s="95"/>
      <c r="O148" s="59" t="s">
        <v>278</v>
      </c>
      <c r="P148" s="59" t="s">
        <v>106</v>
      </c>
      <c r="Q148" s="57" t="s">
        <v>125</v>
      </c>
      <c r="R148" s="57" t="s">
        <v>125</v>
      </c>
      <c r="S148" s="91">
        <v>0.25</v>
      </c>
      <c r="T148" s="57" t="s">
        <v>125</v>
      </c>
      <c r="U148" s="57" t="s">
        <v>125</v>
      </c>
      <c r="V148" s="91">
        <v>0.25</v>
      </c>
      <c r="W148" s="57" t="s">
        <v>125</v>
      </c>
      <c r="X148" s="57" t="s">
        <v>125</v>
      </c>
      <c r="Y148" s="91">
        <v>0.25</v>
      </c>
      <c r="Z148" s="57" t="s">
        <v>125</v>
      </c>
      <c r="AA148" s="57" t="s">
        <v>125</v>
      </c>
      <c r="AB148" s="91">
        <v>0.25280000000000002</v>
      </c>
      <c r="AC148" s="58">
        <v>1.0028000000000001</v>
      </c>
    </row>
    <row r="149" spans="1:29" ht="344" hidden="1" x14ac:dyDescent="0.2">
      <c r="B149" s="62" t="s">
        <v>41</v>
      </c>
      <c r="C149" s="62" t="s">
        <v>44</v>
      </c>
      <c r="D149" s="62" t="s">
        <v>66</v>
      </c>
      <c r="E149" s="62" t="s">
        <v>28</v>
      </c>
      <c r="F149" s="62" t="s">
        <v>568</v>
      </c>
      <c r="G149" s="62" t="s">
        <v>574</v>
      </c>
      <c r="H149" s="62" t="s">
        <v>575</v>
      </c>
      <c r="I149" s="120" t="s">
        <v>576</v>
      </c>
      <c r="J149" s="233">
        <v>1</v>
      </c>
      <c r="K149" s="94"/>
      <c r="L149" s="30" t="s">
        <v>104</v>
      </c>
      <c r="M149" s="95">
        <v>1</v>
      </c>
      <c r="N149" s="95"/>
      <c r="O149" s="59" t="s">
        <v>577</v>
      </c>
      <c r="P149" s="59" t="s">
        <v>106</v>
      </c>
      <c r="Q149" s="57" t="s">
        <v>125</v>
      </c>
      <c r="R149" s="57" t="s">
        <v>125</v>
      </c>
      <c r="S149" s="91">
        <v>1</v>
      </c>
      <c r="T149" s="57" t="s">
        <v>125</v>
      </c>
      <c r="U149" s="57" t="s">
        <v>125</v>
      </c>
      <c r="V149" s="91">
        <v>1</v>
      </c>
      <c r="W149" s="57" t="s">
        <v>125</v>
      </c>
      <c r="X149" s="57" t="s">
        <v>125</v>
      </c>
      <c r="Y149" s="91">
        <v>1</v>
      </c>
      <c r="Z149" s="57" t="s">
        <v>125</v>
      </c>
      <c r="AA149" s="57" t="s">
        <v>125</v>
      </c>
      <c r="AB149" s="91">
        <v>1</v>
      </c>
      <c r="AC149" s="58">
        <v>4</v>
      </c>
    </row>
    <row r="150" spans="1:29" ht="208" hidden="1" x14ac:dyDescent="0.2">
      <c r="B150" s="62" t="s">
        <v>41</v>
      </c>
      <c r="C150" s="62" t="s">
        <v>44</v>
      </c>
      <c r="D150" s="62" t="s">
        <v>66</v>
      </c>
      <c r="E150" s="62" t="s">
        <v>28</v>
      </c>
      <c r="F150" s="62" t="s">
        <v>568</v>
      </c>
      <c r="G150" s="62" t="s">
        <v>578</v>
      </c>
      <c r="H150" s="62" t="s">
        <v>579</v>
      </c>
      <c r="I150" s="120" t="s">
        <v>576</v>
      </c>
      <c r="J150" s="233">
        <v>1</v>
      </c>
      <c r="K150" s="94"/>
      <c r="L150" s="30" t="s">
        <v>104</v>
      </c>
      <c r="M150" s="95">
        <v>1</v>
      </c>
      <c r="N150" s="95"/>
      <c r="O150" s="59" t="s">
        <v>536</v>
      </c>
      <c r="P150" s="59" t="s">
        <v>106</v>
      </c>
      <c r="Q150" s="57" t="s">
        <v>125</v>
      </c>
      <c r="R150" s="57" t="s">
        <v>125</v>
      </c>
      <c r="S150" s="91">
        <v>1</v>
      </c>
      <c r="T150" s="57" t="s">
        <v>125</v>
      </c>
      <c r="U150" s="57" t="s">
        <v>125</v>
      </c>
      <c r="V150" s="91">
        <v>1</v>
      </c>
      <c r="W150" s="57" t="s">
        <v>125</v>
      </c>
      <c r="X150" s="57" t="s">
        <v>125</v>
      </c>
      <c r="Y150" s="91">
        <v>1</v>
      </c>
      <c r="Z150" s="57" t="s">
        <v>125</v>
      </c>
      <c r="AA150" s="57" t="s">
        <v>125</v>
      </c>
      <c r="AB150" s="91">
        <v>1</v>
      </c>
      <c r="AC150" s="58">
        <v>4</v>
      </c>
    </row>
    <row r="151" spans="1:29" ht="208" hidden="1" x14ac:dyDescent="0.2">
      <c r="B151" s="62" t="s">
        <v>41</v>
      </c>
      <c r="C151" s="62" t="s">
        <v>44</v>
      </c>
      <c r="D151" s="62" t="s">
        <v>66</v>
      </c>
      <c r="E151" s="62" t="s">
        <v>28</v>
      </c>
      <c r="F151" s="62" t="s">
        <v>580</v>
      </c>
      <c r="G151" s="62" t="s">
        <v>581</v>
      </c>
      <c r="H151" s="62" t="s">
        <v>582</v>
      </c>
      <c r="I151" s="120">
        <v>1</v>
      </c>
      <c r="J151" s="233">
        <v>1</v>
      </c>
      <c r="K151" s="94"/>
      <c r="L151" s="30" t="s">
        <v>104</v>
      </c>
      <c r="M151" s="95">
        <v>1</v>
      </c>
      <c r="N151" s="95"/>
      <c r="O151" s="59" t="s">
        <v>278</v>
      </c>
      <c r="P151" s="59" t="s">
        <v>186</v>
      </c>
      <c r="Q151" s="57" t="s">
        <v>125</v>
      </c>
      <c r="R151" s="57" t="s">
        <v>125</v>
      </c>
      <c r="S151" s="91">
        <v>1</v>
      </c>
      <c r="T151" s="57" t="s">
        <v>125</v>
      </c>
      <c r="U151" s="57" t="s">
        <v>125</v>
      </c>
      <c r="V151" s="91">
        <v>1</v>
      </c>
      <c r="W151" s="57" t="s">
        <v>125</v>
      </c>
      <c r="X151" s="57" t="s">
        <v>125</v>
      </c>
      <c r="Y151" s="91">
        <v>1</v>
      </c>
      <c r="Z151" s="57" t="s">
        <v>125</v>
      </c>
      <c r="AA151" s="57" t="s">
        <v>125</v>
      </c>
      <c r="AB151" s="91">
        <v>1</v>
      </c>
      <c r="AC151" s="58">
        <v>4</v>
      </c>
    </row>
    <row r="152" spans="1:29" ht="221" hidden="1" x14ac:dyDescent="0.2">
      <c r="A152" s="141"/>
      <c r="B152" s="62" t="s">
        <v>41</v>
      </c>
      <c r="C152" s="62" t="s">
        <v>44</v>
      </c>
      <c r="D152" s="265" t="s">
        <v>66</v>
      </c>
      <c r="E152" s="265" t="s">
        <v>28</v>
      </c>
      <c r="F152" s="265" t="s">
        <v>568</v>
      </c>
      <c r="G152" s="265" t="s">
        <v>583</v>
      </c>
      <c r="H152" s="265" t="s">
        <v>584</v>
      </c>
      <c r="I152" s="266" t="s">
        <v>585</v>
      </c>
      <c r="J152" s="267">
        <v>1</v>
      </c>
      <c r="K152" s="143"/>
      <c r="L152" s="144" t="s">
        <v>205</v>
      </c>
      <c r="M152" s="145" t="s">
        <v>586</v>
      </c>
      <c r="N152" s="145"/>
      <c r="O152" s="142" t="s">
        <v>587</v>
      </c>
      <c r="P152" s="142"/>
      <c r="Q152" s="57" t="s">
        <v>125</v>
      </c>
      <c r="R152" s="57" t="s">
        <v>125</v>
      </c>
      <c r="S152" s="57" t="s">
        <v>125</v>
      </c>
      <c r="T152" s="57" t="s">
        <v>125</v>
      </c>
      <c r="U152" s="57" t="s">
        <v>125</v>
      </c>
      <c r="V152" s="57" t="s">
        <v>125</v>
      </c>
      <c r="W152" s="146">
        <v>0.5</v>
      </c>
      <c r="X152" s="146">
        <v>1</v>
      </c>
      <c r="Y152" s="57" t="s">
        <v>125</v>
      </c>
      <c r="Z152" s="57" t="s">
        <v>125</v>
      </c>
      <c r="AA152" s="57" t="s">
        <v>125</v>
      </c>
      <c r="AB152" s="57" t="s">
        <v>125</v>
      </c>
      <c r="AC152" s="58">
        <v>1.5</v>
      </c>
    </row>
    <row r="153" spans="1:29" ht="81.75" hidden="1" customHeight="1" x14ac:dyDescent="0.2">
      <c r="B153" s="140" t="s">
        <v>56</v>
      </c>
      <c r="C153" s="241" t="s">
        <v>57</v>
      </c>
      <c r="D153" s="245" t="s">
        <v>69</v>
      </c>
      <c r="E153" s="245" t="s">
        <v>34</v>
      </c>
      <c r="F153" s="241" t="s">
        <v>588</v>
      </c>
      <c r="G153" s="241" t="s">
        <v>589</v>
      </c>
      <c r="H153" s="241" t="s">
        <v>590</v>
      </c>
      <c r="I153" s="241"/>
      <c r="J153" s="241">
        <v>800</v>
      </c>
      <c r="K153" s="98"/>
      <c r="L153" s="30" t="s">
        <v>211</v>
      </c>
      <c r="M153" s="98">
        <v>600</v>
      </c>
      <c r="N153" s="98"/>
      <c r="O153" s="98" t="s">
        <v>516</v>
      </c>
      <c r="P153" s="98" t="s">
        <v>106</v>
      </c>
      <c r="Q153" s="57" t="s">
        <v>125</v>
      </c>
      <c r="R153" s="57" t="s">
        <v>125</v>
      </c>
      <c r="S153" s="98">
        <v>17</v>
      </c>
      <c r="T153" s="98">
        <v>102</v>
      </c>
      <c r="U153" s="98">
        <v>102</v>
      </c>
      <c r="V153" s="99">
        <v>43</v>
      </c>
      <c r="W153" s="98">
        <v>7</v>
      </c>
      <c r="X153" s="98">
        <v>181</v>
      </c>
      <c r="Y153" s="98">
        <v>79</v>
      </c>
      <c r="Z153" s="57" t="s">
        <v>125</v>
      </c>
      <c r="AA153" s="98">
        <v>38</v>
      </c>
      <c r="AB153" s="98">
        <v>231</v>
      </c>
      <c r="AC153" s="53"/>
    </row>
  </sheetData>
  <sheetProtection sheet="1" objects="1" scenarios="1" autoFilter="0"/>
  <autoFilter ref="B5:L153" xr:uid="{00000000-0001-0000-0000-000000000000}">
    <filterColumn colId="2">
      <filters>
        <filter val="Oficinas_Asesoras"/>
      </filters>
    </filterColumn>
  </autoFilter>
  <mergeCells count="17">
    <mergeCell ref="N5:N6"/>
    <mergeCell ref="B5:B6"/>
    <mergeCell ref="C5:C6"/>
    <mergeCell ref="F5:F6"/>
    <mergeCell ref="P5:P6"/>
    <mergeCell ref="C2:AB2"/>
    <mergeCell ref="I5:I6"/>
    <mergeCell ref="M5:M6"/>
    <mergeCell ref="L5:L6"/>
    <mergeCell ref="G5:G6"/>
    <mergeCell ref="O5:O6"/>
    <mergeCell ref="H5:H6"/>
    <mergeCell ref="Q5:AB5"/>
    <mergeCell ref="D5:D6"/>
    <mergeCell ref="E5:E6"/>
    <mergeCell ref="J5:J6"/>
    <mergeCell ref="K5:K6"/>
  </mergeCells>
  <dataValidations count="5">
    <dataValidation type="list" allowBlank="1" showInputMessage="1" showErrorMessage="1" sqref="E94:E96 E99:E103 E118:E119 E72:E89 E7:E56 E121:E122" xr:uid="{00000000-0002-0000-0000-000000000000}">
      <formula1>INDIRECT(D7)</formula1>
    </dataValidation>
    <dataValidation type="list" allowBlank="1" showInputMessage="1" showErrorMessage="1" sqref="P100:P114 P81:P93 P95:P96 P7:P40 P121 P42:P65 P71:P78" xr:uid="{00000000-0002-0000-0000-000001000000}">
      <formula1>"SI,NO"</formula1>
    </dataValidation>
    <dataValidation type="list" allowBlank="1" showInputMessage="1" showErrorMessage="1" sqref="L62:L63 L56:L57 L59:L60 L73:L78 L81:L84 L153 L94:L96 L118:L122 L71 L7:L54 L65 L67:L68 L99:L114 L116 L86:L88" xr:uid="{00000000-0002-0000-0000-000002000000}">
      <formula1>"Nivel Nacional,Nivel Territorial,Mixto"</formula1>
    </dataValidation>
    <dataValidation type="list" allowBlank="1" showInputMessage="1" showErrorMessage="1" sqref="L72 L61 L58 L55 L79:L80 L91:L93 L64" xr:uid="{00000000-0002-0000-0000-000003000000}">
      <formula1>"Nivel Nacional,Nivel Territorial"</formula1>
    </dataValidation>
    <dataValidation allowBlank="1" showInputMessage="1" showErrorMessage="1" sqref="E104:E117" xr:uid="{00000000-0002-0000-0000-000005000000}"/>
  </dataValidations>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499984740745262"/>
  </sheetPr>
  <dimension ref="A2:XFD719"/>
  <sheetViews>
    <sheetView showGridLines="0" zoomScale="70" zoomScaleNormal="70" workbookViewId="0">
      <selection activeCell="C13" sqref="C13"/>
    </sheetView>
  </sheetViews>
  <sheetFormatPr baseColWidth="10" defaultColWidth="0" defaultRowHeight="14" x14ac:dyDescent="0.2"/>
  <cols>
    <col min="1" max="2" width="38.33203125" style="17" customWidth="1"/>
    <col min="3" max="3" width="48.6640625" style="17" customWidth="1"/>
    <col min="4" max="4" width="26.6640625" style="17" customWidth="1"/>
    <col min="5" max="5" width="52.1640625" style="17" customWidth="1"/>
    <col min="6" max="6" width="43.1640625" style="17" customWidth="1"/>
    <col min="7" max="7" width="17.5" style="17" customWidth="1"/>
    <col min="8" max="8" width="6.6640625" style="17" customWidth="1"/>
    <col min="9" max="9" width="10.1640625" style="17" customWidth="1"/>
    <col min="10" max="10" width="6.6640625" style="17" customWidth="1"/>
    <col min="11" max="11" width="9.6640625" style="17" customWidth="1"/>
    <col min="12" max="12" width="6.6640625" style="17" customWidth="1"/>
    <col min="13" max="13" width="9.83203125" style="17" customWidth="1"/>
    <col min="14" max="14" width="6.6640625" style="17" customWidth="1"/>
    <col min="15" max="15" width="10.33203125" style="17" customWidth="1"/>
    <col min="16" max="16" width="6.6640625" style="17" customWidth="1"/>
    <col min="17" max="17" width="10.1640625" style="17" customWidth="1"/>
    <col min="18" max="18" width="6.6640625" style="17" customWidth="1"/>
    <col min="19" max="19" width="10" style="17" customWidth="1"/>
    <col min="20" max="20" width="15.33203125" style="17" hidden="1" customWidth="1"/>
    <col min="21" max="29" width="0" style="9" hidden="1" customWidth="1"/>
    <col min="30" max="16383" width="11.5" style="9" hidden="1"/>
    <col min="16384" max="16384" width="7" style="17" customWidth="1"/>
  </cols>
  <sheetData>
    <row r="2" spans="1:20 16384:16384" ht="70.25" customHeight="1" x14ac:dyDescent="0.2">
      <c r="A2" s="113"/>
      <c r="B2" s="280" t="s">
        <v>591</v>
      </c>
      <c r="C2" s="280"/>
      <c r="D2" s="280"/>
      <c r="E2" s="280"/>
      <c r="F2" s="280"/>
      <c r="G2" s="280"/>
      <c r="H2" s="280"/>
      <c r="I2" s="280"/>
      <c r="J2" s="280"/>
      <c r="K2" s="280"/>
      <c r="L2" s="280"/>
      <c r="M2" s="280"/>
      <c r="N2" s="280"/>
      <c r="O2" s="280"/>
      <c r="P2" s="280"/>
      <c r="Q2" s="280"/>
      <c r="R2" s="280"/>
      <c r="S2" s="280"/>
    </row>
    <row r="3" spans="1:20 16384:16384" ht="12" customHeight="1" x14ac:dyDescent="0.2">
      <c r="H3" s="17" t="s">
        <v>75</v>
      </c>
      <c r="I3" s="17" t="s">
        <v>76</v>
      </c>
      <c r="J3" s="17" t="s">
        <v>77</v>
      </c>
      <c r="K3" s="17" t="s">
        <v>78</v>
      </c>
      <c r="L3" s="17" t="s">
        <v>79</v>
      </c>
      <c r="M3" s="17" t="s">
        <v>80</v>
      </c>
      <c r="N3" s="17" t="s">
        <v>81</v>
      </c>
      <c r="O3" s="17" t="s">
        <v>82</v>
      </c>
      <c r="P3" s="17" t="s">
        <v>83</v>
      </c>
      <c r="Q3" s="17" t="s">
        <v>84</v>
      </c>
      <c r="R3" s="17" t="s">
        <v>85</v>
      </c>
      <c r="S3" s="17" t="s">
        <v>86</v>
      </c>
    </row>
    <row r="4" spans="1:20 16384:16384" ht="14.25" customHeight="1" x14ac:dyDescent="0.2">
      <c r="A4" s="279" t="s">
        <v>87</v>
      </c>
      <c r="B4" s="279" t="s">
        <v>88</v>
      </c>
      <c r="C4" s="279" t="s">
        <v>89</v>
      </c>
      <c r="D4" s="279" t="s">
        <v>592</v>
      </c>
      <c r="E4" s="279" t="s">
        <v>90</v>
      </c>
      <c r="F4" s="279" t="s">
        <v>593</v>
      </c>
      <c r="G4" s="281" t="s">
        <v>93</v>
      </c>
      <c r="H4" s="284" t="s">
        <v>100</v>
      </c>
      <c r="I4" s="285"/>
      <c r="J4" s="285"/>
      <c r="K4" s="285"/>
      <c r="L4" s="285"/>
      <c r="M4" s="285"/>
      <c r="N4" s="285"/>
      <c r="O4" s="285"/>
      <c r="P4" s="285"/>
      <c r="Q4" s="285"/>
      <c r="R4" s="285"/>
      <c r="S4" s="286"/>
    </row>
    <row r="5" spans="1:20 16384:16384" ht="14.25" customHeight="1" x14ac:dyDescent="0.2">
      <c r="A5" s="279"/>
      <c r="B5" s="279"/>
      <c r="C5" s="279"/>
      <c r="D5" s="279"/>
      <c r="E5" s="279"/>
      <c r="F5" s="279"/>
      <c r="G5" s="282"/>
      <c r="H5" s="36"/>
      <c r="I5" s="36"/>
      <c r="J5" s="36"/>
      <c r="K5" s="36"/>
      <c r="L5" s="36"/>
      <c r="M5" s="36"/>
      <c r="N5" s="36"/>
      <c r="O5" s="36"/>
      <c r="P5" s="36"/>
      <c r="Q5" s="36"/>
      <c r="R5" s="36"/>
      <c r="S5" s="36"/>
      <c r="T5" s="9"/>
      <c r="XFD5" s="9"/>
    </row>
    <row r="6" spans="1:20 16384:16384" ht="14.25" customHeight="1" x14ac:dyDescent="0.2">
      <c r="A6" s="279"/>
      <c r="B6" s="279"/>
      <c r="C6" s="279"/>
      <c r="D6" s="279"/>
      <c r="E6" s="279"/>
      <c r="F6" s="279"/>
      <c r="G6" s="283"/>
      <c r="H6" s="35" t="s">
        <v>75</v>
      </c>
      <c r="I6" s="35" t="s">
        <v>76</v>
      </c>
      <c r="J6" s="35" t="s">
        <v>77</v>
      </c>
      <c r="K6" s="35" t="s">
        <v>78</v>
      </c>
      <c r="L6" s="35" t="s">
        <v>79</v>
      </c>
      <c r="M6" s="35" t="s">
        <v>80</v>
      </c>
      <c r="N6" s="35" t="s">
        <v>81</v>
      </c>
      <c r="O6" s="35" t="s">
        <v>82</v>
      </c>
      <c r="P6" s="35" t="s">
        <v>83</v>
      </c>
      <c r="Q6" s="35" t="s">
        <v>84</v>
      </c>
      <c r="R6" s="35" t="s">
        <v>85</v>
      </c>
      <c r="S6" s="35" t="s">
        <v>86</v>
      </c>
      <c r="T6" s="9" t="s">
        <v>594</v>
      </c>
      <c r="XFD6" s="9"/>
    </row>
    <row r="7" spans="1:20 16384:16384" s="18" customFormat="1" ht="63.75" customHeight="1" x14ac:dyDescent="0.2">
      <c r="A7" s="195" t="s">
        <v>65</v>
      </c>
      <c r="B7" s="195" t="s">
        <v>14</v>
      </c>
      <c r="C7" s="196" t="s">
        <v>595</v>
      </c>
      <c r="D7" s="26" t="s">
        <v>596</v>
      </c>
      <c r="E7" s="197" t="s">
        <v>597</v>
      </c>
      <c r="F7" s="198" t="s">
        <v>598</v>
      </c>
      <c r="G7" s="199">
        <v>1</v>
      </c>
      <c r="H7" s="20" t="s">
        <v>125</v>
      </c>
      <c r="I7" s="20" t="s">
        <v>125</v>
      </c>
      <c r="J7" s="20" t="s">
        <v>125</v>
      </c>
      <c r="K7" s="20" t="s">
        <v>125</v>
      </c>
      <c r="L7" s="20" t="s">
        <v>125</v>
      </c>
      <c r="M7" s="20" t="s">
        <v>125</v>
      </c>
      <c r="N7" s="34">
        <v>1</v>
      </c>
      <c r="O7" s="34">
        <v>1</v>
      </c>
      <c r="P7" s="34">
        <v>1</v>
      </c>
      <c r="Q7" s="34">
        <v>1</v>
      </c>
      <c r="R7" s="34">
        <v>1</v>
      </c>
      <c r="S7" s="34">
        <v>1</v>
      </c>
      <c r="T7" s="18">
        <f t="shared" ref="T7:T50" si="0">+SUM(H7:S7)</f>
        <v>6</v>
      </c>
    </row>
    <row r="8" spans="1:20 16384:16384" s="18" customFormat="1" ht="63.75" customHeight="1" x14ac:dyDescent="0.2">
      <c r="A8" s="195" t="s">
        <v>65</v>
      </c>
      <c r="B8" s="195" t="s">
        <v>14</v>
      </c>
      <c r="C8" s="196" t="s">
        <v>599</v>
      </c>
      <c r="D8" s="26" t="s">
        <v>600</v>
      </c>
      <c r="E8" s="197" t="s">
        <v>597</v>
      </c>
      <c r="F8" s="196" t="s">
        <v>598</v>
      </c>
      <c r="G8" s="199">
        <v>1</v>
      </c>
      <c r="H8" s="20" t="s">
        <v>125</v>
      </c>
      <c r="I8" s="20" t="s">
        <v>125</v>
      </c>
      <c r="J8" s="20" t="s">
        <v>125</v>
      </c>
      <c r="K8" s="20" t="s">
        <v>125</v>
      </c>
      <c r="L8" s="20" t="s">
        <v>125</v>
      </c>
      <c r="M8" s="20" t="s">
        <v>125</v>
      </c>
      <c r="N8" s="34">
        <v>1</v>
      </c>
      <c r="O8" s="34">
        <v>1</v>
      </c>
      <c r="P8" s="34">
        <v>1</v>
      </c>
      <c r="Q8" s="34">
        <v>1</v>
      </c>
      <c r="R8" s="34">
        <v>1</v>
      </c>
      <c r="S8" s="34">
        <v>1</v>
      </c>
      <c r="T8" s="18">
        <f t="shared" si="0"/>
        <v>6</v>
      </c>
    </row>
    <row r="9" spans="1:20 16384:16384" s="18" customFormat="1" ht="63.75" customHeight="1" x14ac:dyDescent="0.2">
      <c r="A9" s="195" t="s">
        <v>65</v>
      </c>
      <c r="B9" s="195" t="s">
        <v>14</v>
      </c>
      <c r="C9" s="196" t="s">
        <v>599</v>
      </c>
      <c r="D9" s="26" t="s">
        <v>601</v>
      </c>
      <c r="E9" s="197" t="s">
        <v>597</v>
      </c>
      <c r="F9" s="196" t="s">
        <v>598</v>
      </c>
      <c r="G9" s="199">
        <v>1</v>
      </c>
      <c r="H9" s="20" t="s">
        <v>125</v>
      </c>
      <c r="I9" s="20" t="s">
        <v>125</v>
      </c>
      <c r="J9" s="20" t="s">
        <v>125</v>
      </c>
      <c r="K9" s="20" t="s">
        <v>125</v>
      </c>
      <c r="L9" s="20" t="s">
        <v>125</v>
      </c>
      <c r="M9" s="20" t="s">
        <v>125</v>
      </c>
      <c r="N9" s="34">
        <v>1</v>
      </c>
      <c r="O9" s="34">
        <v>1</v>
      </c>
      <c r="P9" s="34">
        <v>1</v>
      </c>
      <c r="Q9" s="34">
        <v>1</v>
      </c>
      <c r="R9" s="34">
        <v>1</v>
      </c>
      <c r="S9" s="34">
        <v>1</v>
      </c>
      <c r="T9" s="18">
        <f t="shared" si="0"/>
        <v>6</v>
      </c>
    </row>
    <row r="10" spans="1:20 16384:16384" s="18" customFormat="1" ht="63.75" customHeight="1" x14ac:dyDescent="0.2">
      <c r="A10" s="195" t="s">
        <v>65</v>
      </c>
      <c r="B10" s="195" t="s">
        <v>14</v>
      </c>
      <c r="C10" s="196" t="s">
        <v>595</v>
      </c>
      <c r="D10" s="26" t="s">
        <v>602</v>
      </c>
      <c r="E10" s="197" t="s">
        <v>597</v>
      </c>
      <c r="F10" s="196" t="s">
        <v>598</v>
      </c>
      <c r="G10" s="199">
        <v>1</v>
      </c>
      <c r="H10" s="20" t="s">
        <v>125</v>
      </c>
      <c r="I10" s="20" t="s">
        <v>125</v>
      </c>
      <c r="J10" s="20" t="s">
        <v>125</v>
      </c>
      <c r="K10" s="20" t="s">
        <v>125</v>
      </c>
      <c r="L10" s="20" t="s">
        <v>125</v>
      </c>
      <c r="M10" s="20" t="s">
        <v>125</v>
      </c>
      <c r="N10" s="34">
        <v>1</v>
      </c>
      <c r="O10" s="34">
        <v>1</v>
      </c>
      <c r="P10" s="34">
        <v>1</v>
      </c>
      <c r="Q10" s="34">
        <v>1</v>
      </c>
      <c r="R10" s="34">
        <v>1</v>
      </c>
      <c r="S10" s="34">
        <v>1</v>
      </c>
      <c r="T10" s="18">
        <f t="shared" si="0"/>
        <v>6</v>
      </c>
    </row>
    <row r="11" spans="1:20 16384:16384" s="18" customFormat="1" ht="63.75" customHeight="1" x14ac:dyDescent="0.2">
      <c r="A11" s="195" t="s">
        <v>65</v>
      </c>
      <c r="B11" s="195" t="s">
        <v>14</v>
      </c>
      <c r="C11" s="196" t="s">
        <v>595</v>
      </c>
      <c r="D11" s="26" t="s">
        <v>603</v>
      </c>
      <c r="E11" s="197" t="s">
        <v>597</v>
      </c>
      <c r="F11" s="196" t="s">
        <v>598</v>
      </c>
      <c r="G11" s="199">
        <v>1</v>
      </c>
      <c r="H11" s="20" t="s">
        <v>125</v>
      </c>
      <c r="I11" s="20" t="s">
        <v>125</v>
      </c>
      <c r="J11" s="20" t="s">
        <v>125</v>
      </c>
      <c r="K11" s="20" t="s">
        <v>125</v>
      </c>
      <c r="L11" s="20" t="s">
        <v>125</v>
      </c>
      <c r="M11" s="20" t="s">
        <v>125</v>
      </c>
      <c r="N11" s="34">
        <v>1</v>
      </c>
      <c r="O11" s="34">
        <v>1</v>
      </c>
      <c r="P11" s="34">
        <v>1</v>
      </c>
      <c r="Q11" s="34">
        <v>1</v>
      </c>
      <c r="R11" s="34">
        <v>1</v>
      </c>
      <c r="S11" s="34">
        <v>1</v>
      </c>
      <c r="T11" s="18">
        <f t="shared" si="0"/>
        <v>6</v>
      </c>
    </row>
    <row r="12" spans="1:20 16384:16384" s="18" customFormat="1" ht="63.75" customHeight="1" x14ac:dyDescent="0.2">
      <c r="A12" s="195" t="s">
        <v>65</v>
      </c>
      <c r="B12" s="195" t="s">
        <v>14</v>
      </c>
      <c r="C12" s="196" t="s">
        <v>595</v>
      </c>
      <c r="D12" s="26" t="s">
        <v>604</v>
      </c>
      <c r="E12" s="197" t="s">
        <v>597</v>
      </c>
      <c r="F12" s="196" t="s">
        <v>598</v>
      </c>
      <c r="G12" s="199">
        <v>1</v>
      </c>
      <c r="H12" s="20" t="s">
        <v>125</v>
      </c>
      <c r="I12" s="20" t="s">
        <v>125</v>
      </c>
      <c r="J12" s="20" t="s">
        <v>125</v>
      </c>
      <c r="K12" s="20" t="s">
        <v>125</v>
      </c>
      <c r="L12" s="20" t="s">
        <v>125</v>
      </c>
      <c r="M12" s="20" t="s">
        <v>125</v>
      </c>
      <c r="N12" s="34">
        <v>1</v>
      </c>
      <c r="O12" s="34">
        <v>1</v>
      </c>
      <c r="P12" s="34">
        <v>1</v>
      </c>
      <c r="Q12" s="34">
        <v>1</v>
      </c>
      <c r="R12" s="34">
        <v>1</v>
      </c>
      <c r="S12" s="34">
        <v>1</v>
      </c>
      <c r="T12" s="18">
        <f t="shared" si="0"/>
        <v>6</v>
      </c>
    </row>
    <row r="13" spans="1:20 16384:16384" s="18" customFormat="1" ht="63.75" customHeight="1" x14ac:dyDescent="0.2">
      <c r="A13" s="195" t="s">
        <v>65</v>
      </c>
      <c r="B13" s="195" t="s">
        <v>14</v>
      </c>
      <c r="C13" s="196" t="s">
        <v>595</v>
      </c>
      <c r="D13" s="26" t="s">
        <v>605</v>
      </c>
      <c r="E13" s="197" t="s">
        <v>597</v>
      </c>
      <c r="F13" s="196" t="s">
        <v>598</v>
      </c>
      <c r="G13" s="199">
        <v>1</v>
      </c>
      <c r="H13" s="20" t="s">
        <v>125</v>
      </c>
      <c r="I13" s="20" t="s">
        <v>125</v>
      </c>
      <c r="J13" s="20" t="s">
        <v>125</v>
      </c>
      <c r="K13" s="20" t="s">
        <v>125</v>
      </c>
      <c r="L13" s="20" t="s">
        <v>125</v>
      </c>
      <c r="M13" s="20" t="s">
        <v>125</v>
      </c>
      <c r="N13" s="34">
        <v>1</v>
      </c>
      <c r="O13" s="34">
        <v>1</v>
      </c>
      <c r="P13" s="34">
        <v>1</v>
      </c>
      <c r="Q13" s="34">
        <v>1</v>
      </c>
      <c r="R13" s="34">
        <v>1</v>
      </c>
      <c r="S13" s="34">
        <v>1</v>
      </c>
      <c r="T13" s="18">
        <f t="shared" si="0"/>
        <v>6</v>
      </c>
    </row>
    <row r="14" spans="1:20 16384:16384" s="18" customFormat="1" ht="63.75" customHeight="1" x14ac:dyDescent="0.2">
      <c r="A14" s="195" t="s">
        <v>65</v>
      </c>
      <c r="B14" s="195" t="s">
        <v>14</v>
      </c>
      <c r="C14" s="196" t="s">
        <v>595</v>
      </c>
      <c r="D14" s="26" t="s">
        <v>606</v>
      </c>
      <c r="E14" s="197" t="s">
        <v>597</v>
      </c>
      <c r="F14" s="196" t="s">
        <v>598</v>
      </c>
      <c r="G14" s="199">
        <v>1</v>
      </c>
      <c r="H14" s="20" t="s">
        <v>125</v>
      </c>
      <c r="I14" s="20" t="s">
        <v>125</v>
      </c>
      <c r="J14" s="20" t="s">
        <v>125</v>
      </c>
      <c r="K14" s="20" t="s">
        <v>125</v>
      </c>
      <c r="L14" s="20" t="s">
        <v>125</v>
      </c>
      <c r="M14" s="20" t="s">
        <v>125</v>
      </c>
      <c r="N14" s="34">
        <v>1</v>
      </c>
      <c r="O14" s="34">
        <v>1</v>
      </c>
      <c r="P14" s="34">
        <v>1</v>
      </c>
      <c r="Q14" s="34">
        <v>1</v>
      </c>
      <c r="R14" s="34">
        <v>1</v>
      </c>
      <c r="S14" s="34">
        <v>1</v>
      </c>
      <c r="T14" s="18">
        <f t="shared" si="0"/>
        <v>6</v>
      </c>
    </row>
    <row r="15" spans="1:20 16384:16384" s="18" customFormat="1" ht="63.75" customHeight="1" x14ac:dyDescent="0.2">
      <c r="A15" s="195" t="s">
        <v>65</v>
      </c>
      <c r="B15" s="195" t="s">
        <v>14</v>
      </c>
      <c r="C15" s="196" t="s">
        <v>595</v>
      </c>
      <c r="D15" s="26" t="s">
        <v>607</v>
      </c>
      <c r="E15" s="197" t="s">
        <v>597</v>
      </c>
      <c r="F15" s="196" t="s">
        <v>598</v>
      </c>
      <c r="G15" s="199">
        <v>1</v>
      </c>
      <c r="H15" s="20" t="s">
        <v>125</v>
      </c>
      <c r="I15" s="20" t="s">
        <v>125</v>
      </c>
      <c r="J15" s="20" t="s">
        <v>125</v>
      </c>
      <c r="K15" s="20" t="s">
        <v>125</v>
      </c>
      <c r="L15" s="20" t="s">
        <v>125</v>
      </c>
      <c r="M15" s="20" t="s">
        <v>125</v>
      </c>
      <c r="N15" s="34">
        <v>1</v>
      </c>
      <c r="O15" s="34">
        <v>1</v>
      </c>
      <c r="P15" s="34">
        <v>1</v>
      </c>
      <c r="Q15" s="34">
        <v>1</v>
      </c>
      <c r="R15" s="34">
        <v>1</v>
      </c>
      <c r="S15" s="34">
        <v>1</v>
      </c>
      <c r="T15" s="18">
        <f t="shared" si="0"/>
        <v>6</v>
      </c>
    </row>
    <row r="16" spans="1:20 16384:16384" s="18" customFormat="1" ht="63.75" customHeight="1" x14ac:dyDescent="0.2">
      <c r="A16" s="195" t="s">
        <v>65</v>
      </c>
      <c r="B16" s="195" t="s">
        <v>14</v>
      </c>
      <c r="C16" s="196" t="s">
        <v>595</v>
      </c>
      <c r="D16" s="26" t="s">
        <v>608</v>
      </c>
      <c r="E16" s="197" t="s">
        <v>597</v>
      </c>
      <c r="F16" s="196" t="s">
        <v>598</v>
      </c>
      <c r="G16" s="199">
        <v>1</v>
      </c>
      <c r="H16" s="20" t="s">
        <v>125</v>
      </c>
      <c r="I16" s="20" t="s">
        <v>125</v>
      </c>
      <c r="J16" s="20" t="s">
        <v>125</v>
      </c>
      <c r="K16" s="20" t="s">
        <v>125</v>
      </c>
      <c r="L16" s="20" t="s">
        <v>125</v>
      </c>
      <c r="M16" s="20" t="s">
        <v>125</v>
      </c>
      <c r="N16" s="34">
        <v>1</v>
      </c>
      <c r="O16" s="34">
        <v>1</v>
      </c>
      <c r="P16" s="34">
        <v>1</v>
      </c>
      <c r="Q16" s="34">
        <v>1</v>
      </c>
      <c r="R16" s="34">
        <v>1</v>
      </c>
      <c r="S16" s="34">
        <v>1</v>
      </c>
      <c r="T16" s="18">
        <f t="shared" si="0"/>
        <v>6</v>
      </c>
    </row>
    <row r="17" spans="1:20" s="18" customFormat="1" ht="63.75" customHeight="1" x14ac:dyDescent="0.2">
      <c r="A17" s="195" t="s">
        <v>65</v>
      </c>
      <c r="B17" s="195" t="s">
        <v>14</v>
      </c>
      <c r="C17" s="196" t="s">
        <v>595</v>
      </c>
      <c r="D17" s="26" t="s">
        <v>609</v>
      </c>
      <c r="E17" s="197" t="s">
        <v>597</v>
      </c>
      <c r="F17" s="196" t="s">
        <v>598</v>
      </c>
      <c r="G17" s="199">
        <v>1</v>
      </c>
      <c r="H17" s="20" t="s">
        <v>125</v>
      </c>
      <c r="I17" s="20" t="s">
        <v>125</v>
      </c>
      <c r="J17" s="20" t="s">
        <v>125</v>
      </c>
      <c r="K17" s="20" t="s">
        <v>125</v>
      </c>
      <c r="L17" s="20" t="s">
        <v>125</v>
      </c>
      <c r="M17" s="20" t="s">
        <v>125</v>
      </c>
      <c r="N17" s="34">
        <v>1</v>
      </c>
      <c r="O17" s="34">
        <v>1</v>
      </c>
      <c r="P17" s="34">
        <v>1</v>
      </c>
      <c r="Q17" s="34">
        <v>1</v>
      </c>
      <c r="R17" s="34">
        <v>1</v>
      </c>
      <c r="S17" s="34">
        <v>1</v>
      </c>
      <c r="T17" s="18">
        <f t="shared" si="0"/>
        <v>6</v>
      </c>
    </row>
    <row r="18" spans="1:20" s="18" customFormat="1" ht="63.75" customHeight="1" x14ac:dyDescent="0.2">
      <c r="A18" s="195" t="s">
        <v>65</v>
      </c>
      <c r="B18" s="195" t="s">
        <v>14</v>
      </c>
      <c r="C18" s="196" t="s">
        <v>595</v>
      </c>
      <c r="D18" s="26" t="s">
        <v>610</v>
      </c>
      <c r="E18" s="197" t="s">
        <v>597</v>
      </c>
      <c r="F18" s="196" t="s">
        <v>598</v>
      </c>
      <c r="G18" s="199">
        <v>1</v>
      </c>
      <c r="H18" s="20" t="s">
        <v>125</v>
      </c>
      <c r="I18" s="20" t="s">
        <v>125</v>
      </c>
      <c r="J18" s="20" t="s">
        <v>125</v>
      </c>
      <c r="K18" s="20" t="s">
        <v>125</v>
      </c>
      <c r="L18" s="20" t="s">
        <v>125</v>
      </c>
      <c r="M18" s="20" t="s">
        <v>125</v>
      </c>
      <c r="N18" s="34">
        <v>1</v>
      </c>
      <c r="O18" s="34">
        <v>1</v>
      </c>
      <c r="P18" s="34">
        <v>1</v>
      </c>
      <c r="Q18" s="34">
        <v>1</v>
      </c>
      <c r="R18" s="34">
        <v>1</v>
      </c>
      <c r="S18" s="34">
        <v>1</v>
      </c>
      <c r="T18" s="18">
        <f t="shared" si="0"/>
        <v>6</v>
      </c>
    </row>
    <row r="19" spans="1:20" s="18" customFormat="1" ht="63.75" customHeight="1" x14ac:dyDescent="0.2">
      <c r="A19" s="195" t="s">
        <v>65</v>
      </c>
      <c r="B19" s="195" t="s">
        <v>14</v>
      </c>
      <c r="C19" s="196" t="s">
        <v>595</v>
      </c>
      <c r="D19" s="26" t="s">
        <v>611</v>
      </c>
      <c r="E19" s="197" t="s">
        <v>597</v>
      </c>
      <c r="F19" s="196" t="s">
        <v>598</v>
      </c>
      <c r="G19" s="199">
        <v>1</v>
      </c>
      <c r="H19" s="20" t="s">
        <v>125</v>
      </c>
      <c r="I19" s="20" t="s">
        <v>125</v>
      </c>
      <c r="J19" s="20" t="s">
        <v>125</v>
      </c>
      <c r="K19" s="20" t="s">
        <v>125</v>
      </c>
      <c r="L19" s="20" t="s">
        <v>125</v>
      </c>
      <c r="M19" s="20" t="s">
        <v>125</v>
      </c>
      <c r="N19" s="34">
        <v>1</v>
      </c>
      <c r="O19" s="34">
        <v>1</v>
      </c>
      <c r="P19" s="34">
        <v>1</v>
      </c>
      <c r="Q19" s="34">
        <v>1</v>
      </c>
      <c r="R19" s="34">
        <v>1</v>
      </c>
      <c r="S19" s="34">
        <v>1</v>
      </c>
      <c r="T19" s="18">
        <f t="shared" si="0"/>
        <v>6</v>
      </c>
    </row>
    <row r="20" spans="1:20" s="18" customFormat="1" ht="63.75" customHeight="1" x14ac:dyDescent="0.2">
      <c r="A20" s="195" t="s">
        <v>65</v>
      </c>
      <c r="B20" s="195" t="s">
        <v>14</v>
      </c>
      <c r="C20" s="196" t="s">
        <v>595</v>
      </c>
      <c r="D20" s="26" t="s">
        <v>612</v>
      </c>
      <c r="E20" s="197" t="s">
        <v>597</v>
      </c>
      <c r="F20" s="196" t="s">
        <v>598</v>
      </c>
      <c r="G20" s="199">
        <v>1</v>
      </c>
      <c r="H20" s="20" t="s">
        <v>125</v>
      </c>
      <c r="I20" s="20" t="s">
        <v>125</v>
      </c>
      <c r="J20" s="20" t="s">
        <v>125</v>
      </c>
      <c r="K20" s="20" t="s">
        <v>125</v>
      </c>
      <c r="L20" s="20" t="s">
        <v>125</v>
      </c>
      <c r="M20" s="20" t="s">
        <v>125</v>
      </c>
      <c r="N20" s="34">
        <v>1</v>
      </c>
      <c r="O20" s="34">
        <v>1</v>
      </c>
      <c r="P20" s="34">
        <v>1</v>
      </c>
      <c r="Q20" s="34">
        <v>1</v>
      </c>
      <c r="R20" s="34">
        <v>1</v>
      </c>
      <c r="S20" s="34">
        <v>1</v>
      </c>
      <c r="T20" s="18">
        <f t="shared" si="0"/>
        <v>6</v>
      </c>
    </row>
    <row r="21" spans="1:20" s="18" customFormat="1" ht="63.75" customHeight="1" x14ac:dyDescent="0.2">
      <c r="A21" s="195" t="s">
        <v>65</v>
      </c>
      <c r="B21" s="195" t="s">
        <v>14</v>
      </c>
      <c r="C21" s="196" t="s">
        <v>595</v>
      </c>
      <c r="D21" s="26" t="s">
        <v>613</v>
      </c>
      <c r="E21" s="197" t="s">
        <v>597</v>
      </c>
      <c r="F21" s="196" t="s">
        <v>598</v>
      </c>
      <c r="G21" s="199">
        <v>1</v>
      </c>
      <c r="H21" s="20" t="s">
        <v>125</v>
      </c>
      <c r="I21" s="20" t="s">
        <v>125</v>
      </c>
      <c r="J21" s="20" t="s">
        <v>125</v>
      </c>
      <c r="K21" s="20" t="s">
        <v>125</v>
      </c>
      <c r="L21" s="20" t="s">
        <v>125</v>
      </c>
      <c r="M21" s="20" t="s">
        <v>125</v>
      </c>
      <c r="N21" s="34">
        <v>1</v>
      </c>
      <c r="O21" s="34">
        <v>1</v>
      </c>
      <c r="P21" s="34">
        <v>1</v>
      </c>
      <c r="Q21" s="34">
        <v>1</v>
      </c>
      <c r="R21" s="34">
        <v>1</v>
      </c>
      <c r="S21" s="34">
        <v>1</v>
      </c>
      <c r="T21" s="18">
        <f t="shared" si="0"/>
        <v>6</v>
      </c>
    </row>
    <row r="22" spans="1:20" s="18" customFormat="1" ht="63.75" customHeight="1" x14ac:dyDescent="0.2">
      <c r="A22" s="195" t="s">
        <v>65</v>
      </c>
      <c r="B22" s="195" t="s">
        <v>14</v>
      </c>
      <c r="C22" s="196" t="s">
        <v>595</v>
      </c>
      <c r="D22" s="26" t="s">
        <v>614</v>
      </c>
      <c r="E22" s="197" t="s">
        <v>597</v>
      </c>
      <c r="F22" s="196" t="s">
        <v>598</v>
      </c>
      <c r="G22" s="199">
        <v>1</v>
      </c>
      <c r="H22" s="20" t="s">
        <v>125</v>
      </c>
      <c r="I22" s="20" t="s">
        <v>125</v>
      </c>
      <c r="J22" s="20" t="s">
        <v>125</v>
      </c>
      <c r="K22" s="20" t="s">
        <v>125</v>
      </c>
      <c r="L22" s="20" t="s">
        <v>125</v>
      </c>
      <c r="M22" s="20" t="s">
        <v>125</v>
      </c>
      <c r="N22" s="34">
        <v>1</v>
      </c>
      <c r="O22" s="34">
        <v>1</v>
      </c>
      <c r="P22" s="34">
        <v>1</v>
      </c>
      <c r="Q22" s="34">
        <v>1</v>
      </c>
      <c r="R22" s="34">
        <v>1</v>
      </c>
      <c r="S22" s="34">
        <v>1</v>
      </c>
      <c r="T22" s="18">
        <f t="shared" si="0"/>
        <v>6</v>
      </c>
    </row>
    <row r="23" spans="1:20" s="18" customFormat="1" ht="63.75" customHeight="1" x14ac:dyDescent="0.2">
      <c r="A23" s="195" t="s">
        <v>65</v>
      </c>
      <c r="B23" s="195" t="s">
        <v>14</v>
      </c>
      <c r="C23" s="196" t="s">
        <v>595</v>
      </c>
      <c r="D23" s="26" t="s">
        <v>615</v>
      </c>
      <c r="E23" s="197" t="s">
        <v>597</v>
      </c>
      <c r="F23" s="196" t="s">
        <v>598</v>
      </c>
      <c r="G23" s="199">
        <v>1</v>
      </c>
      <c r="H23" s="20" t="s">
        <v>125</v>
      </c>
      <c r="I23" s="20" t="s">
        <v>125</v>
      </c>
      <c r="J23" s="20" t="s">
        <v>125</v>
      </c>
      <c r="K23" s="20" t="s">
        <v>125</v>
      </c>
      <c r="L23" s="20" t="s">
        <v>125</v>
      </c>
      <c r="M23" s="20" t="s">
        <v>125</v>
      </c>
      <c r="N23" s="34">
        <v>1</v>
      </c>
      <c r="O23" s="34">
        <v>1</v>
      </c>
      <c r="P23" s="34">
        <v>1</v>
      </c>
      <c r="Q23" s="34">
        <v>1</v>
      </c>
      <c r="R23" s="34">
        <v>1</v>
      </c>
      <c r="S23" s="34">
        <v>1</v>
      </c>
      <c r="T23" s="18">
        <f t="shared" si="0"/>
        <v>6</v>
      </c>
    </row>
    <row r="24" spans="1:20" s="18" customFormat="1" ht="70" x14ac:dyDescent="0.2">
      <c r="A24" s="195" t="s">
        <v>65</v>
      </c>
      <c r="B24" s="195" t="s">
        <v>14</v>
      </c>
      <c r="C24" s="196" t="s">
        <v>595</v>
      </c>
      <c r="D24" s="26" t="s">
        <v>616</v>
      </c>
      <c r="E24" s="197" t="s">
        <v>597</v>
      </c>
      <c r="F24" s="196" t="s">
        <v>598</v>
      </c>
      <c r="G24" s="199">
        <v>1</v>
      </c>
      <c r="H24" s="20" t="s">
        <v>125</v>
      </c>
      <c r="I24" s="20" t="s">
        <v>125</v>
      </c>
      <c r="J24" s="20" t="s">
        <v>125</v>
      </c>
      <c r="K24" s="20" t="s">
        <v>125</v>
      </c>
      <c r="L24" s="20" t="s">
        <v>125</v>
      </c>
      <c r="M24" s="20" t="s">
        <v>125</v>
      </c>
      <c r="N24" s="34">
        <v>1</v>
      </c>
      <c r="O24" s="34">
        <v>1</v>
      </c>
      <c r="P24" s="34">
        <v>1</v>
      </c>
      <c r="Q24" s="34">
        <v>1</v>
      </c>
      <c r="R24" s="34">
        <v>1</v>
      </c>
      <c r="S24" s="34">
        <v>1</v>
      </c>
      <c r="T24" s="18">
        <f t="shared" si="0"/>
        <v>6</v>
      </c>
    </row>
    <row r="25" spans="1:20" s="18" customFormat="1" ht="70" x14ac:dyDescent="0.2">
      <c r="A25" s="195" t="s">
        <v>65</v>
      </c>
      <c r="B25" s="195" t="s">
        <v>14</v>
      </c>
      <c r="C25" s="196" t="s">
        <v>595</v>
      </c>
      <c r="D25" s="26" t="s">
        <v>617</v>
      </c>
      <c r="E25" s="197" t="s">
        <v>597</v>
      </c>
      <c r="F25" s="196" t="s">
        <v>598</v>
      </c>
      <c r="G25" s="199">
        <v>1</v>
      </c>
      <c r="H25" s="20" t="s">
        <v>125</v>
      </c>
      <c r="I25" s="20" t="s">
        <v>125</v>
      </c>
      <c r="J25" s="20" t="s">
        <v>125</v>
      </c>
      <c r="K25" s="20" t="s">
        <v>125</v>
      </c>
      <c r="L25" s="20" t="s">
        <v>125</v>
      </c>
      <c r="M25" s="20" t="s">
        <v>125</v>
      </c>
      <c r="N25" s="34">
        <v>1</v>
      </c>
      <c r="O25" s="34">
        <v>1</v>
      </c>
      <c r="P25" s="34">
        <v>1</v>
      </c>
      <c r="Q25" s="34">
        <v>1</v>
      </c>
      <c r="R25" s="34">
        <v>1</v>
      </c>
      <c r="S25" s="34">
        <v>1</v>
      </c>
      <c r="T25" s="18">
        <f t="shared" si="0"/>
        <v>6</v>
      </c>
    </row>
    <row r="26" spans="1:20" s="18" customFormat="1" ht="70" x14ac:dyDescent="0.2">
      <c r="A26" s="195" t="s">
        <v>65</v>
      </c>
      <c r="B26" s="195" t="s">
        <v>14</v>
      </c>
      <c r="C26" s="196" t="s">
        <v>595</v>
      </c>
      <c r="D26" s="26" t="s">
        <v>618</v>
      </c>
      <c r="E26" s="197" t="s">
        <v>597</v>
      </c>
      <c r="F26" s="196" t="s">
        <v>598</v>
      </c>
      <c r="G26" s="199">
        <v>1</v>
      </c>
      <c r="H26" s="20" t="s">
        <v>125</v>
      </c>
      <c r="I26" s="20" t="s">
        <v>125</v>
      </c>
      <c r="J26" s="20" t="s">
        <v>125</v>
      </c>
      <c r="K26" s="20" t="s">
        <v>125</v>
      </c>
      <c r="L26" s="20" t="s">
        <v>125</v>
      </c>
      <c r="M26" s="20" t="s">
        <v>125</v>
      </c>
      <c r="N26" s="34">
        <v>1</v>
      </c>
      <c r="O26" s="34">
        <v>1</v>
      </c>
      <c r="P26" s="34">
        <v>1</v>
      </c>
      <c r="Q26" s="34">
        <v>1</v>
      </c>
      <c r="R26" s="34">
        <v>1</v>
      </c>
      <c r="S26" s="34">
        <v>1</v>
      </c>
      <c r="T26" s="18">
        <f t="shared" si="0"/>
        <v>6</v>
      </c>
    </row>
    <row r="27" spans="1:20" s="18" customFormat="1" ht="42" x14ac:dyDescent="0.2">
      <c r="A27" s="195" t="s">
        <v>65</v>
      </c>
      <c r="B27" s="195" t="s">
        <v>26</v>
      </c>
      <c r="C27" s="200" t="s">
        <v>418</v>
      </c>
      <c r="D27" s="26" t="s">
        <v>596</v>
      </c>
      <c r="E27" s="200" t="s">
        <v>619</v>
      </c>
      <c r="F27" s="200" t="s">
        <v>620</v>
      </c>
      <c r="G27" s="201">
        <v>12</v>
      </c>
      <c r="H27" s="10">
        <v>1</v>
      </c>
      <c r="I27" s="10">
        <v>1</v>
      </c>
      <c r="J27" s="10">
        <v>1</v>
      </c>
      <c r="K27" s="10">
        <v>1</v>
      </c>
      <c r="L27" s="10">
        <v>1</v>
      </c>
      <c r="M27" s="10">
        <v>1</v>
      </c>
      <c r="N27" s="10">
        <v>1</v>
      </c>
      <c r="O27" s="10">
        <v>1</v>
      </c>
      <c r="P27" s="10">
        <v>1</v>
      </c>
      <c r="Q27" s="10">
        <v>1</v>
      </c>
      <c r="R27" s="10">
        <v>1</v>
      </c>
      <c r="S27" s="10">
        <v>1</v>
      </c>
      <c r="T27" s="18">
        <f t="shared" si="0"/>
        <v>12</v>
      </c>
    </row>
    <row r="28" spans="1:20" s="18" customFormat="1" ht="42" x14ac:dyDescent="0.2">
      <c r="A28" s="195" t="s">
        <v>65</v>
      </c>
      <c r="B28" s="195" t="s">
        <v>26</v>
      </c>
      <c r="C28" s="200" t="s">
        <v>418</v>
      </c>
      <c r="D28" s="26" t="s">
        <v>600</v>
      </c>
      <c r="E28" s="200" t="s">
        <v>619</v>
      </c>
      <c r="F28" s="200" t="s">
        <v>620</v>
      </c>
      <c r="G28" s="201">
        <v>12</v>
      </c>
      <c r="H28" s="10">
        <v>1</v>
      </c>
      <c r="I28" s="10">
        <v>1</v>
      </c>
      <c r="J28" s="10">
        <v>1</v>
      </c>
      <c r="K28" s="10">
        <v>1</v>
      </c>
      <c r="L28" s="10">
        <v>1</v>
      </c>
      <c r="M28" s="10">
        <v>1</v>
      </c>
      <c r="N28" s="10">
        <v>1</v>
      </c>
      <c r="O28" s="10">
        <v>1</v>
      </c>
      <c r="P28" s="10">
        <v>1</v>
      </c>
      <c r="Q28" s="10">
        <v>1</v>
      </c>
      <c r="R28" s="10">
        <v>1</v>
      </c>
      <c r="S28" s="10">
        <v>1</v>
      </c>
      <c r="T28" s="18">
        <f t="shared" si="0"/>
        <v>12</v>
      </c>
    </row>
    <row r="29" spans="1:20" s="18" customFormat="1" ht="42" x14ac:dyDescent="0.2">
      <c r="A29" s="195" t="s">
        <v>65</v>
      </c>
      <c r="B29" s="195" t="s">
        <v>26</v>
      </c>
      <c r="C29" s="200" t="s">
        <v>418</v>
      </c>
      <c r="D29" s="26" t="s">
        <v>601</v>
      </c>
      <c r="E29" s="200" t="s">
        <v>619</v>
      </c>
      <c r="F29" s="200" t="s">
        <v>620</v>
      </c>
      <c r="G29" s="201">
        <v>12</v>
      </c>
      <c r="H29" s="10">
        <v>1</v>
      </c>
      <c r="I29" s="10">
        <v>1</v>
      </c>
      <c r="J29" s="10">
        <v>1</v>
      </c>
      <c r="K29" s="10">
        <v>1</v>
      </c>
      <c r="L29" s="10">
        <v>1</v>
      </c>
      <c r="M29" s="10">
        <v>1</v>
      </c>
      <c r="N29" s="10">
        <v>1</v>
      </c>
      <c r="O29" s="10">
        <v>1</v>
      </c>
      <c r="P29" s="10">
        <v>1</v>
      </c>
      <c r="Q29" s="10">
        <v>1</v>
      </c>
      <c r="R29" s="10">
        <v>1</v>
      </c>
      <c r="S29" s="10">
        <v>1</v>
      </c>
      <c r="T29" s="18">
        <f t="shared" si="0"/>
        <v>12</v>
      </c>
    </row>
    <row r="30" spans="1:20" s="18" customFormat="1" ht="42" x14ac:dyDescent="0.2">
      <c r="A30" s="195" t="s">
        <v>65</v>
      </c>
      <c r="B30" s="195" t="s">
        <v>26</v>
      </c>
      <c r="C30" s="200" t="s">
        <v>418</v>
      </c>
      <c r="D30" s="26" t="s">
        <v>602</v>
      </c>
      <c r="E30" s="200" t="s">
        <v>619</v>
      </c>
      <c r="F30" s="200" t="s">
        <v>620</v>
      </c>
      <c r="G30" s="201">
        <v>12</v>
      </c>
      <c r="H30" s="10">
        <v>1</v>
      </c>
      <c r="I30" s="10">
        <v>1</v>
      </c>
      <c r="J30" s="10">
        <v>1</v>
      </c>
      <c r="K30" s="10">
        <v>1</v>
      </c>
      <c r="L30" s="10">
        <v>1</v>
      </c>
      <c r="M30" s="10">
        <v>1</v>
      </c>
      <c r="N30" s="10">
        <v>1</v>
      </c>
      <c r="O30" s="10">
        <v>1</v>
      </c>
      <c r="P30" s="10">
        <v>1</v>
      </c>
      <c r="Q30" s="10">
        <v>1</v>
      </c>
      <c r="R30" s="10">
        <v>1</v>
      </c>
      <c r="S30" s="10">
        <v>1</v>
      </c>
      <c r="T30" s="18">
        <f t="shared" si="0"/>
        <v>12</v>
      </c>
    </row>
    <row r="31" spans="1:20" s="18" customFormat="1" ht="42" x14ac:dyDescent="0.2">
      <c r="A31" s="195" t="s">
        <v>65</v>
      </c>
      <c r="B31" s="195" t="s">
        <v>26</v>
      </c>
      <c r="C31" s="200" t="s">
        <v>418</v>
      </c>
      <c r="D31" s="26" t="s">
        <v>603</v>
      </c>
      <c r="E31" s="200" t="s">
        <v>619</v>
      </c>
      <c r="F31" s="200" t="s">
        <v>620</v>
      </c>
      <c r="G31" s="201">
        <v>12</v>
      </c>
      <c r="H31" s="10">
        <v>1</v>
      </c>
      <c r="I31" s="10">
        <v>1</v>
      </c>
      <c r="J31" s="10">
        <v>1</v>
      </c>
      <c r="K31" s="10">
        <v>1</v>
      </c>
      <c r="L31" s="10">
        <v>1</v>
      </c>
      <c r="M31" s="10">
        <v>1</v>
      </c>
      <c r="N31" s="10">
        <v>1</v>
      </c>
      <c r="O31" s="10">
        <v>1</v>
      </c>
      <c r="P31" s="10">
        <v>1</v>
      </c>
      <c r="Q31" s="10">
        <v>1</v>
      </c>
      <c r="R31" s="10">
        <v>1</v>
      </c>
      <c r="S31" s="10">
        <v>1</v>
      </c>
      <c r="T31" s="18">
        <f t="shared" si="0"/>
        <v>12</v>
      </c>
    </row>
    <row r="32" spans="1:20" s="18" customFormat="1" ht="42" x14ac:dyDescent="0.2">
      <c r="A32" s="195" t="s">
        <v>65</v>
      </c>
      <c r="B32" s="195" t="s">
        <v>26</v>
      </c>
      <c r="C32" s="200" t="s">
        <v>418</v>
      </c>
      <c r="D32" s="26" t="s">
        <v>604</v>
      </c>
      <c r="E32" s="200" t="s">
        <v>619</v>
      </c>
      <c r="F32" s="200" t="s">
        <v>620</v>
      </c>
      <c r="G32" s="201">
        <v>12</v>
      </c>
      <c r="H32" s="10">
        <v>1</v>
      </c>
      <c r="I32" s="10">
        <v>1</v>
      </c>
      <c r="J32" s="10">
        <v>1</v>
      </c>
      <c r="K32" s="10">
        <v>1</v>
      </c>
      <c r="L32" s="10">
        <v>1</v>
      </c>
      <c r="M32" s="10">
        <v>1</v>
      </c>
      <c r="N32" s="10">
        <v>1</v>
      </c>
      <c r="O32" s="10">
        <v>1</v>
      </c>
      <c r="P32" s="10">
        <v>1</v>
      </c>
      <c r="Q32" s="10">
        <v>1</v>
      </c>
      <c r="R32" s="10">
        <v>1</v>
      </c>
      <c r="S32" s="10">
        <v>1</v>
      </c>
      <c r="T32" s="18">
        <f t="shared" si="0"/>
        <v>12</v>
      </c>
    </row>
    <row r="33" spans="1:20" s="18" customFormat="1" ht="42" x14ac:dyDescent="0.2">
      <c r="A33" s="195" t="s">
        <v>65</v>
      </c>
      <c r="B33" s="195" t="s">
        <v>26</v>
      </c>
      <c r="C33" s="200" t="s">
        <v>418</v>
      </c>
      <c r="D33" s="26" t="s">
        <v>605</v>
      </c>
      <c r="E33" s="200" t="s">
        <v>619</v>
      </c>
      <c r="F33" s="200" t="s">
        <v>620</v>
      </c>
      <c r="G33" s="201">
        <v>12</v>
      </c>
      <c r="H33" s="10">
        <v>1</v>
      </c>
      <c r="I33" s="10">
        <v>1</v>
      </c>
      <c r="J33" s="10">
        <v>1</v>
      </c>
      <c r="K33" s="10">
        <v>1</v>
      </c>
      <c r="L33" s="10">
        <v>1</v>
      </c>
      <c r="M33" s="10">
        <v>1</v>
      </c>
      <c r="N33" s="10">
        <v>1</v>
      </c>
      <c r="O33" s="10">
        <v>1</v>
      </c>
      <c r="P33" s="10">
        <v>1</v>
      </c>
      <c r="Q33" s="10">
        <v>1</v>
      </c>
      <c r="R33" s="10">
        <v>1</v>
      </c>
      <c r="S33" s="10">
        <v>1</v>
      </c>
      <c r="T33" s="18">
        <f t="shared" si="0"/>
        <v>12</v>
      </c>
    </row>
    <row r="34" spans="1:20" s="18" customFormat="1" ht="42" x14ac:dyDescent="0.2">
      <c r="A34" s="195" t="s">
        <v>65</v>
      </c>
      <c r="B34" s="195" t="s">
        <v>26</v>
      </c>
      <c r="C34" s="200" t="s">
        <v>418</v>
      </c>
      <c r="D34" s="26" t="s">
        <v>606</v>
      </c>
      <c r="E34" s="200" t="s">
        <v>619</v>
      </c>
      <c r="F34" s="200" t="s">
        <v>620</v>
      </c>
      <c r="G34" s="201">
        <v>12</v>
      </c>
      <c r="H34" s="10">
        <v>1</v>
      </c>
      <c r="I34" s="10">
        <v>1</v>
      </c>
      <c r="J34" s="10">
        <v>1</v>
      </c>
      <c r="K34" s="10">
        <v>1</v>
      </c>
      <c r="L34" s="10">
        <v>1</v>
      </c>
      <c r="M34" s="10">
        <v>1</v>
      </c>
      <c r="N34" s="10">
        <v>1</v>
      </c>
      <c r="O34" s="10">
        <v>1</v>
      </c>
      <c r="P34" s="10">
        <v>1</v>
      </c>
      <c r="Q34" s="10">
        <v>1</v>
      </c>
      <c r="R34" s="10">
        <v>1</v>
      </c>
      <c r="S34" s="10">
        <v>1</v>
      </c>
      <c r="T34" s="18">
        <f t="shared" si="0"/>
        <v>12</v>
      </c>
    </row>
    <row r="35" spans="1:20" s="18" customFormat="1" ht="42" x14ac:dyDescent="0.2">
      <c r="A35" s="195" t="s">
        <v>65</v>
      </c>
      <c r="B35" s="195" t="s">
        <v>26</v>
      </c>
      <c r="C35" s="200" t="s">
        <v>418</v>
      </c>
      <c r="D35" s="26" t="s">
        <v>607</v>
      </c>
      <c r="E35" s="200" t="s">
        <v>619</v>
      </c>
      <c r="F35" s="200" t="s">
        <v>620</v>
      </c>
      <c r="G35" s="201">
        <v>12</v>
      </c>
      <c r="H35" s="10">
        <v>1</v>
      </c>
      <c r="I35" s="10">
        <v>1</v>
      </c>
      <c r="J35" s="10">
        <v>1</v>
      </c>
      <c r="K35" s="10">
        <v>1</v>
      </c>
      <c r="L35" s="10">
        <v>1</v>
      </c>
      <c r="M35" s="10">
        <v>1</v>
      </c>
      <c r="N35" s="10">
        <v>1</v>
      </c>
      <c r="O35" s="10">
        <v>1</v>
      </c>
      <c r="P35" s="10">
        <v>1</v>
      </c>
      <c r="Q35" s="10">
        <v>1</v>
      </c>
      <c r="R35" s="10">
        <v>1</v>
      </c>
      <c r="S35" s="10">
        <v>1</v>
      </c>
      <c r="T35" s="18">
        <f t="shared" si="0"/>
        <v>12</v>
      </c>
    </row>
    <row r="36" spans="1:20" s="18" customFormat="1" ht="42" x14ac:dyDescent="0.2">
      <c r="A36" s="195" t="s">
        <v>65</v>
      </c>
      <c r="B36" s="195" t="s">
        <v>26</v>
      </c>
      <c r="C36" s="200" t="s">
        <v>418</v>
      </c>
      <c r="D36" s="26" t="s">
        <v>608</v>
      </c>
      <c r="E36" s="200" t="s">
        <v>619</v>
      </c>
      <c r="F36" s="200" t="s">
        <v>620</v>
      </c>
      <c r="G36" s="201">
        <v>12</v>
      </c>
      <c r="H36" s="10">
        <v>1</v>
      </c>
      <c r="I36" s="10">
        <v>1</v>
      </c>
      <c r="J36" s="10">
        <v>1</v>
      </c>
      <c r="K36" s="10">
        <v>1</v>
      </c>
      <c r="L36" s="10">
        <v>1</v>
      </c>
      <c r="M36" s="10">
        <v>1</v>
      </c>
      <c r="N36" s="10">
        <v>1</v>
      </c>
      <c r="O36" s="10">
        <v>1</v>
      </c>
      <c r="P36" s="10">
        <v>1</v>
      </c>
      <c r="Q36" s="10">
        <v>1</v>
      </c>
      <c r="R36" s="10">
        <v>1</v>
      </c>
      <c r="S36" s="10">
        <v>1</v>
      </c>
      <c r="T36" s="18">
        <f t="shared" si="0"/>
        <v>12</v>
      </c>
    </row>
    <row r="37" spans="1:20" s="18" customFormat="1" ht="42" x14ac:dyDescent="0.2">
      <c r="A37" s="195" t="s">
        <v>65</v>
      </c>
      <c r="B37" s="195" t="s">
        <v>26</v>
      </c>
      <c r="C37" s="200" t="s">
        <v>418</v>
      </c>
      <c r="D37" s="26" t="s">
        <v>609</v>
      </c>
      <c r="E37" s="200" t="s">
        <v>619</v>
      </c>
      <c r="F37" s="200" t="s">
        <v>620</v>
      </c>
      <c r="G37" s="201">
        <v>12</v>
      </c>
      <c r="H37" s="10">
        <v>1</v>
      </c>
      <c r="I37" s="10">
        <v>1</v>
      </c>
      <c r="J37" s="10">
        <v>1</v>
      </c>
      <c r="K37" s="10">
        <v>1</v>
      </c>
      <c r="L37" s="10">
        <v>1</v>
      </c>
      <c r="M37" s="10">
        <v>1</v>
      </c>
      <c r="N37" s="10">
        <v>1</v>
      </c>
      <c r="O37" s="10">
        <v>1</v>
      </c>
      <c r="P37" s="10">
        <v>1</v>
      </c>
      <c r="Q37" s="10">
        <v>1</v>
      </c>
      <c r="R37" s="10">
        <v>1</v>
      </c>
      <c r="S37" s="10">
        <v>1</v>
      </c>
      <c r="T37" s="18">
        <f t="shared" si="0"/>
        <v>12</v>
      </c>
    </row>
    <row r="38" spans="1:20" s="18" customFormat="1" ht="42" x14ac:dyDescent="0.2">
      <c r="A38" s="195" t="s">
        <v>65</v>
      </c>
      <c r="B38" s="195" t="s">
        <v>26</v>
      </c>
      <c r="C38" s="200" t="s">
        <v>418</v>
      </c>
      <c r="D38" s="26" t="s">
        <v>610</v>
      </c>
      <c r="E38" s="200" t="s">
        <v>619</v>
      </c>
      <c r="F38" s="200" t="s">
        <v>620</v>
      </c>
      <c r="G38" s="201">
        <v>12</v>
      </c>
      <c r="H38" s="10">
        <v>1</v>
      </c>
      <c r="I38" s="10">
        <v>1</v>
      </c>
      <c r="J38" s="10">
        <v>1</v>
      </c>
      <c r="K38" s="10">
        <v>1</v>
      </c>
      <c r="L38" s="10">
        <v>1</v>
      </c>
      <c r="M38" s="10">
        <v>1</v>
      </c>
      <c r="N38" s="10">
        <v>1</v>
      </c>
      <c r="O38" s="10">
        <v>1</v>
      </c>
      <c r="P38" s="10">
        <v>1</v>
      </c>
      <c r="Q38" s="10">
        <v>1</v>
      </c>
      <c r="R38" s="10">
        <v>1</v>
      </c>
      <c r="S38" s="10">
        <v>1</v>
      </c>
      <c r="T38" s="18">
        <f t="shared" si="0"/>
        <v>12</v>
      </c>
    </row>
    <row r="39" spans="1:20" s="18" customFormat="1" ht="42" x14ac:dyDescent="0.2">
      <c r="A39" s="195" t="s">
        <v>65</v>
      </c>
      <c r="B39" s="195" t="s">
        <v>26</v>
      </c>
      <c r="C39" s="200" t="s">
        <v>418</v>
      </c>
      <c r="D39" s="26" t="s">
        <v>611</v>
      </c>
      <c r="E39" s="200" t="s">
        <v>619</v>
      </c>
      <c r="F39" s="200" t="s">
        <v>620</v>
      </c>
      <c r="G39" s="201">
        <v>12</v>
      </c>
      <c r="H39" s="10">
        <v>1</v>
      </c>
      <c r="I39" s="10">
        <v>1</v>
      </c>
      <c r="J39" s="10">
        <v>1</v>
      </c>
      <c r="K39" s="10">
        <v>1</v>
      </c>
      <c r="L39" s="10">
        <v>1</v>
      </c>
      <c r="M39" s="10">
        <v>1</v>
      </c>
      <c r="N39" s="10">
        <v>1</v>
      </c>
      <c r="O39" s="10">
        <v>1</v>
      </c>
      <c r="P39" s="10">
        <v>1</v>
      </c>
      <c r="Q39" s="10">
        <v>1</v>
      </c>
      <c r="R39" s="10">
        <v>1</v>
      </c>
      <c r="S39" s="10">
        <v>1</v>
      </c>
      <c r="T39" s="18">
        <f t="shared" si="0"/>
        <v>12</v>
      </c>
    </row>
    <row r="40" spans="1:20" s="18" customFormat="1" ht="42" x14ac:dyDescent="0.2">
      <c r="A40" s="195" t="s">
        <v>65</v>
      </c>
      <c r="B40" s="195" t="s">
        <v>26</v>
      </c>
      <c r="C40" s="200" t="s">
        <v>418</v>
      </c>
      <c r="D40" s="26" t="s">
        <v>612</v>
      </c>
      <c r="E40" s="200" t="s">
        <v>619</v>
      </c>
      <c r="F40" s="200" t="s">
        <v>620</v>
      </c>
      <c r="G40" s="201">
        <v>12</v>
      </c>
      <c r="H40" s="10">
        <v>1</v>
      </c>
      <c r="I40" s="10">
        <v>1</v>
      </c>
      <c r="J40" s="10">
        <v>1</v>
      </c>
      <c r="K40" s="10">
        <v>1</v>
      </c>
      <c r="L40" s="10">
        <v>1</v>
      </c>
      <c r="M40" s="10">
        <v>1</v>
      </c>
      <c r="N40" s="10">
        <v>1</v>
      </c>
      <c r="O40" s="10">
        <v>1</v>
      </c>
      <c r="P40" s="10">
        <v>1</v>
      </c>
      <c r="Q40" s="10">
        <v>1</v>
      </c>
      <c r="R40" s="10">
        <v>1</v>
      </c>
      <c r="S40" s="10">
        <v>1</v>
      </c>
      <c r="T40" s="18">
        <f t="shared" si="0"/>
        <v>12</v>
      </c>
    </row>
    <row r="41" spans="1:20" s="18" customFormat="1" ht="42" x14ac:dyDescent="0.2">
      <c r="A41" s="195" t="s">
        <v>65</v>
      </c>
      <c r="B41" s="195" t="s">
        <v>26</v>
      </c>
      <c r="C41" s="200" t="s">
        <v>418</v>
      </c>
      <c r="D41" s="26" t="s">
        <v>613</v>
      </c>
      <c r="E41" s="200" t="s">
        <v>619</v>
      </c>
      <c r="F41" s="200" t="s">
        <v>620</v>
      </c>
      <c r="G41" s="201">
        <v>12</v>
      </c>
      <c r="H41" s="10">
        <v>1</v>
      </c>
      <c r="I41" s="10">
        <v>1</v>
      </c>
      <c r="J41" s="10">
        <v>1</v>
      </c>
      <c r="K41" s="10">
        <v>1</v>
      </c>
      <c r="L41" s="10">
        <v>1</v>
      </c>
      <c r="M41" s="10">
        <v>1</v>
      </c>
      <c r="N41" s="10">
        <v>1</v>
      </c>
      <c r="O41" s="10">
        <v>1</v>
      </c>
      <c r="P41" s="10">
        <v>1</v>
      </c>
      <c r="Q41" s="10">
        <v>1</v>
      </c>
      <c r="R41" s="10">
        <v>1</v>
      </c>
      <c r="S41" s="10">
        <v>1</v>
      </c>
      <c r="T41" s="18">
        <f t="shared" si="0"/>
        <v>12</v>
      </c>
    </row>
    <row r="42" spans="1:20" s="18" customFormat="1" ht="42" x14ac:dyDescent="0.2">
      <c r="A42" s="195" t="s">
        <v>65</v>
      </c>
      <c r="B42" s="195" t="s">
        <v>26</v>
      </c>
      <c r="C42" s="200" t="s">
        <v>418</v>
      </c>
      <c r="D42" s="26" t="s">
        <v>614</v>
      </c>
      <c r="E42" s="200" t="s">
        <v>619</v>
      </c>
      <c r="F42" s="200" t="s">
        <v>620</v>
      </c>
      <c r="G42" s="201">
        <v>12</v>
      </c>
      <c r="H42" s="10">
        <v>1</v>
      </c>
      <c r="I42" s="10">
        <v>1</v>
      </c>
      <c r="J42" s="10">
        <v>1</v>
      </c>
      <c r="K42" s="10">
        <v>1</v>
      </c>
      <c r="L42" s="10">
        <v>1</v>
      </c>
      <c r="M42" s="10">
        <v>1</v>
      </c>
      <c r="N42" s="10">
        <v>1</v>
      </c>
      <c r="O42" s="10">
        <v>1</v>
      </c>
      <c r="P42" s="10">
        <v>1</v>
      </c>
      <c r="Q42" s="10">
        <v>1</v>
      </c>
      <c r="R42" s="10">
        <v>1</v>
      </c>
      <c r="S42" s="10">
        <v>1</v>
      </c>
      <c r="T42" s="18">
        <f t="shared" si="0"/>
        <v>12</v>
      </c>
    </row>
    <row r="43" spans="1:20" s="18" customFormat="1" ht="42" x14ac:dyDescent="0.2">
      <c r="A43" s="195" t="s">
        <v>65</v>
      </c>
      <c r="B43" s="195" t="s">
        <v>26</v>
      </c>
      <c r="C43" s="200" t="s">
        <v>418</v>
      </c>
      <c r="D43" s="26" t="s">
        <v>615</v>
      </c>
      <c r="E43" s="200" t="s">
        <v>619</v>
      </c>
      <c r="F43" s="200" t="s">
        <v>620</v>
      </c>
      <c r="G43" s="201">
        <v>12</v>
      </c>
      <c r="H43" s="10">
        <v>1</v>
      </c>
      <c r="I43" s="10">
        <v>1</v>
      </c>
      <c r="J43" s="10">
        <v>1</v>
      </c>
      <c r="K43" s="10">
        <v>1</v>
      </c>
      <c r="L43" s="10">
        <v>1</v>
      </c>
      <c r="M43" s="10">
        <v>1</v>
      </c>
      <c r="N43" s="10">
        <v>1</v>
      </c>
      <c r="O43" s="10">
        <v>1</v>
      </c>
      <c r="P43" s="10">
        <v>1</v>
      </c>
      <c r="Q43" s="10">
        <v>1</v>
      </c>
      <c r="R43" s="10">
        <v>1</v>
      </c>
      <c r="S43" s="10">
        <v>1</v>
      </c>
      <c r="T43" s="18">
        <f t="shared" si="0"/>
        <v>12</v>
      </c>
    </row>
    <row r="44" spans="1:20" s="18" customFormat="1" ht="42" x14ac:dyDescent="0.2">
      <c r="A44" s="195" t="s">
        <v>65</v>
      </c>
      <c r="B44" s="195" t="s">
        <v>26</v>
      </c>
      <c r="C44" s="200" t="s">
        <v>418</v>
      </c>
      <c r="D44" s="26" t="s">
        <v>616</v>
      </c>
      <c r="E44" s="200" t="s">
        <v>619</v>
      </c>
      <c r="F44" s="200" t="s">
        <v>620</v>
      </c>
      <c r="G44" s="201">
        <v>12</v>
      </c>
      <c r="H44" s="10">
        <v>1</v>
      </c>
      <c r="I44" s="10">
        <v>1</v>
      </c>
      <c r="J44" s="10">
        <v>1</v>
      </c>
      <c r="K44" s="10">
        <v>1</v>
      </c>
      <c r="L44" s="10">
        <v>1</v>
      </c>
      <c r="M44" s="10">
        <v>1</v>
      </c>
      <c r="N44" s="10">
        <v>1</v>
      </c>
      <c r="O44" s="10">
        <v>1</v>
      </c>
      <c r="P44" s="10">
        <v>1</v>
      </c>
      <c r="Q44" s="10">
        <v>1</v>
      </c>
      <c r="R44" s="10">
        <v>1</v>
      </c>
      <c r="S44" s="10">
        <v>1</v>
      </c>
      <c r="T44" s="18">
        <f t="shared" si="0"/>
        <v>12</v>
      </c>
    </row>
    <row r="45" spans="1:20" s="18" customFormat="1" ht="42" x14ac:dyDescent="0.2">
      <c r="A45" s="195" t="s">
        <v>65</v>
      </c>
      <c r="B45" s="195" t="s">
        <v>26</v>
      </c>
      <c r="C45" s="200" t="s">
        <v>418</v>
      </c>
      <c r="D45" s="26" t="s">
        <v>617</v>
      </c>
      <c r="E45" s="200" t="s">
        <v>619</v>
      </c>
      <c r="F45" s="200" t="s">
        <v>620</v>
      </c>
      <c r="G45" s="201">
        <v>12</v>
      </c>
      <c r="H45" s="10">
        <v>1</v>
      </c>
      <c r="I45" s="10">
        <v>1</v>
      </c>
      <c r="J45" s="10">
        <v>1</v>
      </c>
      <c r="K45" s="10">
        <v>1</v>
      </c>
      <c r="L45" s="10">
        <v>1</v>
      </c>
      <c r="M45" s="10">
        <v>1</v>
      </c>
      <c r="N45" s="10">
        <v>1</v>
      </c>
      <c r="O45" s="10">
        <v>1</v>
      </c>
      <c r="P45" s="10">
        <v>1</v>
      </c>
      <c r="Q45" s="10">
        <v>1</v>
      </c>
      <c r="R45" s="10">
        <v>1</v>
      </c>
      <c r="S45" s="10">
        <v>1</v>
      </c>
      <c r="T45" s="18">
        <f t="shared" si="0"/>
        <v>12</v>
      </c>
    </row>
    <row r="46" spans="1:20" s="18" customFormat="1" ht="42" x14ac:dyDescent="0.2">
      <c r="A46" s="195" t="s">
        <v>65</v>
      </c>
      <c r="B46" s="195" t="s">
        <v>26</v>
      </c>
      <c r="C46" s="200" t="s">
        <v>418</v>
      </c>
      <c r="D46" s="26" t="s">
        <v>618</v>
      </c>
      <c r="E46" s="202" t="s">
        <v>619</v>
      </c>
      <c r="F46" s="202" t="s">
        <v>620</v>
      </c>
      <c r="G46" s="201">
        <v>12</v>
      </c>
      <c r="H46" s="10">
        <v>1</v>
      </c>
      <c r="I46" s="10">
        <v>1</v>
      </c>
      <c r="J46" s="10">
        <v>1</v>
      </c>
      <c r="K46" s="10">
        <v>1</v>
      </c>
      <c r="L46" s="10">
        <v>1</v>
      </c>
      <c r="M46" s="10">
        <v>1</v>
      </c>
      <c r="N46" s="10">
        <v>1</v>
      </c>
      <c r="O46" s="10">
        <v>1</v>
      </c>
      <c r="P46" s="10">
        <v>1</v>
      </c>
      <c r="Q46" s="10">
        <v>1</v>
      </c>
      <c r="R46" s="10">
        <v>1</v>
      </c>
      <c r="S46" s="10">
        <v>1</v>
      </c>
      <c r="T46" s="18">
        <f t="shared" si="0"/>
        <v>12</v>
      </c>
    </row>
    <row r="47" spans="1:20" s="18" customFormat="1" ht="56" x14ac:dyDescent="0.2">
      <c r="A47" s="195" t="s">
        <v>65</v>
      </c>
      <c r="B47" s="195" t="s">
        <v>26</v>
      </c>
      <c r="C47" s="21" t="s">
        <v>621</v>
      </c>
      <c r="D47" s="26" t="s">
        <v>596</v>
      </c>
      <c r="E47" s="21" t="s">
        <v>622</v>
      </c>
      <c r="F47" s="203" t="s">
        <v>623</v>
      </c>
      <c r="G47" s="201">
        <v>2</v>
      </c>
      <c r="H47" s="20" t="s">
        <v>125</v>
      </c>
      <c r="I47" s="20" t="s">
        <v>125</v>
      </c>
      <c r="J47" s="20" t="s">
        <v>125</v>
      </c>
      <c r="K47" s="20" t="s">
        <v>125</v>
      </c>
      <c r="L47" s="20" t="s">
        <v>125</v>
      </c>
      <c r="M47" s="10">
        <v>1</v>
      </c>
      <c r="N47" s="20" t="s">
        <v>125</v>
      </c>
      <c r="O47" s="20" t="s">
        <v>125</v>
      </c>
      <c r="P47" s="20" t="s">
        <v>125</v>
      </c>
      <c r="Q47" s="20" t="s">
        <v>125</v>
      </c>
      <c r="R47" s="20" t="s">
        <v>125</v>
      </c>
      <c r="S47" s="10">
        <v>1</v>
      </c>
      <c r="T47" s="18">
        <f t="shared" si="0"/>
        <v>2</v>
      </c>
    </row>
    <row r="48" spans="1:20" s="18" customFormat="1" ht="56" x14ac:dyDescent="0.2">
      <c r="A48" s="195" t="s">
        <v>65</v>
      </c>
      <c r="B48" s="195" t="s">
        <v>26</v>
      </c>
      <c r="C48" s="21" t="s">
        <v>621</v>
      </c>
      <c r="D48" s="26" t="s">
        <v>600</v>
      </c>
      <c r="E48" s="21" t="s">
        <v>622</v>
      </c>
      <c r="F48" s="203" t="s">
        <v>623</v>
      </c>
      <c r="G48" s="201">
        <v>2</v>
      </c>
      <c r="H48" s="20" t="s">
        <v>125</v>
      </c>
      <c r="I48" s="20" t="s">
        <v>125</v>
      </c>
      <c r="J48" s="20" t="s">
        <v>125</v>
      </c>
      <c r="K48" s="20" t="s">
        <v>125</v>
      </c>
      <c r="L48" s="20" t="s">
        <v>125</v>
      </c>
      <c r="M48" s="10">
        <v>1</v>
      </c>
      <c r="N48" s="20" t="s">
        <v>125</v>
      </c>
      <c r="O48" s="20" t="s">
        <v>125</v>
      </c>
      <c r="P48" s="20" t="s">
        <v>125</v>
      </c>
      <c r="Q48" s="20" t="s">
        <v>125</v>
      </c>
      <c r="R48" s="20" t="s">
        <v>125</v>
      </c>
      <c r="S48" s="10">
        <v>1</v>
      </c>
      <c r="T48" s="18">
        <f t="shared" si="0"/>
        <v>2</v>
      </c>
    </row>
    <row r="49" spans="1:20" s="18" customFormat="1" ht="56" x14ac:dyDescent="0.2">
      <c r="A49" s="195" t="s">
        <v>65</v>
      </c>
      <c r="B49" s="195" t="s">
        <v>26</v>
      </c>
      <c r="C49" s="21" t="s">
        <v>621</v>
      </c>
      <c r="D49" s="26" t="s">
        <v>601</v>
      </c>
      <c r="E49" s="21" t="s">
        <v>622</v>
      </c>
      <c r="F49" s="203" t="s">
        <v>623</v>
      </c>
      <c r="G49" s="201">
        <v>2</v>
      </c>
      <c r="H49" s="20" t="s">
        <v>125</v>
      </c>
      <c r="I49" s="20" t="s">
        <v>125</v>
      </c>
      <c r="J49" s="20" t="s">
        <v>125</v>
      </c>
      <c r="K49" s="20" t="s">
        <v>125</v>
      </c>
      <c r="L49" s="20" t="s">
        <v>125</v>
      </c>
      <c r="M49" s="10">
        <v>1</v>
      </c>
      <c r="N49" s="20" t="s">
        <v>125</v>
      </c>
      <c r="O49" s="20" t="s">
        <v>125</v>
      </c>
      <c r="P49" s="20" t="s">
        <v>125</v>
      </c>
      <c r="Q49" s="20" t="s">
        <v>125</v>
      </c>
      <c r="R49" s="20" t="s">
        <v>125</v>
      </c>
      <c r="S49" s="10">
        <v>1</v>
      </c>
      <c r="T49" s="18">
        <f t="shared" si="0"/>
        <v>2</v>
      </c>
    </row>
    <row r="50" spans="1:20" s="18" customFormat="1" ht="56" x14ac:dyDescent="0.2">
      <c r="A50" s="195" t="s">
        <v>65</v>
      </c>
      <c r="B50" s="195" t="s">
        <v>26</v>
      </c>
      <c r="C50" s="21" t="s">
        <v>621</v>
      </c>
      <c r="D50" s="26" t="s">
        <v>602</v>
      </c>
      <c r="E50" s="21" t="s">
        <v>622</v>
      </c>
      <c r="F50" s="203" t="s">
        <v>623</v>
      </c>
      <c r="G50" s="201">
        <v>2</v>
      </c>
      <c r="H50" s="20" t="s">
        <v>125</v>
      </c>
      <c r="I50" s="20" t="s">
        <v>125</v>
      </c>
      <c r="J50" s="20" t="s">
        <v>125</v>
      </c>
      <c r="K50" s="20" t="s">
        <v>125</v>
      </c>
      <c r="L50" s="20" t="s">
        <v>125</v>
      </c>
      <c r="M50" s="10">
        <v>1</v>
      </c>
      <c r="N50" s="20" t="s">
        <v>125</v>
      </c>
      <c r="O50" s="20" t="s">
        <v>125</v>
      </c>
      <c r="P50" s="20" t="s">
        <v>125</v>
      </c>
      <c r="Q50" s="20" t="s">
        <v>125</v>
      </c>
      <c r="R50" s="20" t="s">
        <v>125</v>
      </c>
      <c r="S50" s="10">
        <v>1</v>
      </c>
      <c r="T50" s="18">
        <f t="shared" si="0"/>
        <v>2</v>
      </c>
    </row>
    <row r="51" spans="1:20" s="18" customFormat="1" ht="56" x14ac:dyDescent="0.2">
      <c r="A51" s="195" t="s">
        <v>65</v>
      </c>
      <c r="B51" s="195" t="s">
        <v>26</v>
      </c>
      <c r="C51" s="21" t="s">
        <v>621</v>
      </c>
      <c r="D51" s="26" t="s">
        <v>603</v>
      </c>
      <c r="E51" s="21" t="s">
        <v>622</v>
      </c>
      <c r="F51" s="203" t="s">
        <v>623</v>
      </c>
      <c r="G51" s="201">
        <v>2</v>
      </c>
      <c r="H51" s="20" t="s">
        <v>125</v>
      </c>
      <c r="I51" s="20" t="s">
        <v>125</v>
      </c>
      <c r="J51" s="20" t="s">
        <v>125</v>
      </c>
      <c r="K51" s="20" t="s">
        <v>125</v>
      </c>
      <c r="L51" s="20" t="s">
        <v>125</v>
      </c>
      <c r="M51" s="10">
        <v>1</v>
      </c>
      <c r="N51" s="20" t="s">
        <v>125</v>
      </c>
      <c r="O51" s="20" t="s">
        <v>125</v>
      </c>
      <c r="P51" s="20" t="s">
        <v>125</v>
      </c>
      <c r="Q51" s="20" t="s">
        <v>125</v>
      </c>
      <c r="R51" s="20" t="s">
        <v>125</v>
      </c>
      <c r="S51" s="10">
        <v>1</v>
      </c>
      <c r="T51" s="18">
        <f t="shared" ref="T51:T94" si="1">+SUM(H51:S51)</f>
        <v>2</v>
      </c>
    </row>
    <row r="52" spans="1:20" s="18" customFormat="1" ht="56" x14ac:dyDescent="0.2">
      <c r="A52" s="195" t="s">
        <v>65</v>
      </c>
      <c r="B52" s="195" t="s">
        <v>26</v>
      </c>
      <c r="C52" s="21" t="s">
        <v>621</v>
      </c>
      <c r="D52" s="26" t="s">
        <v>604</v>
      </c>
      <c r="E52" s="21" t="s">
        <v>622</v>
      </c>
      <c r="F52" s="203" t="s">
        <v>623</v>
      </c>
      <c r="G52" s="201">
        <v>2</v>
      </c>
      <c r="H52" s="20" t="s">
        <v>125</v>
      </c>
      <c r="I52" s="20" t="s">
        <v>125</v>
      </c>
      <c r="J52" s="20" t="s">
        <v>125</v>
      </c>
      <c r="K52" s="20" t="s">
        <v>125</v>
      </c>
      <c r="L52" s="20" t="s">
        <v>125</v>
      </c>
      <c r="M52" s="10">
        <v>1</v>
      </c>
      <c r="N52" s="20" t="s">
        <v>125</v>
      </c>
      <c r="O52" s="20" t="s">
        <v>125</v>
      </c>
      <c r="P52" s="20" t="s">
        <v>125</v>
      </c>
      <c r="Q52" s="20" t="s">
        <v>125</v>
      </c>
      <c r="R52" s="20" t="s">
        <v>125</v>
      </c>
      <c r="S52" s="10">
        <v>1</v>
      </c>
      <c r="T52" s="18">
        <f t="shared" si="1"/>
        <v>2</v>
      </c>
    </row>
    <row r="53" spans="1:20" s="18" customFormat="1" ht="56" x14ac:dyDescent="0.2">
      <c r="A53" s="195" t="s">
        <v>65</v>
      </c>
      <c r="B53" s="195" t="s">
        <v>26</v>
      </c>
      <c r="C53" s="21" t="s">
        <v>621</v>
      </c>
      <c r="D53" s="26" t="s">
        <v>605</v>
      </c>
      <c r="E53" s="21" t="s">
        <v>622</v>
      </c>
      <c r="F53" s="203" t="s">
        <v>623</v>
      </c>
      <c r="G53" s="201">
        <v>2</v>
      </c>
      <c r="H53" s="20" t="s">
        <v>125</v>
      </c>
      <c r="I53" s="20" t="s">
        <v>125</v>
      </c>
      <c r="J53" s="20" t="s">
        <v>125</v>
      </c>
      <c r="K53" s="20" t="s">
        <v>125</v>
      </c>
      <c r="L53" s="20" t="s">
        <v>125</v>
      </c>
      <c r="M53" s="10">
        <v>1</v>
      </c>
      <c r="N53" s="20" t="s">
        <v>125</v>
      </c>
      <c r="O53" s="20" t="s">
        <v>125</v>
      </c>
      <c r="P53" s="20" t="s">
        <v>125</v>
      </c>
      <c r="Q53" s="20" t="s">
        <v>125</v>
      </c>
      <c r="R53" s="20" t="s">
        <v>125</v>
      </c>
      <c r="S53" s="10">
        <v>1</v>
      </c>
      <c r="T53" s="18">
        <f t="shared" si="1"/>
        <v>2</v>
      </c>
    </row>
    <row r="54" spans="1:20" s="18" customFormat="1" ht="56" x14ac:dyDescent="0.2">
      <c r="A54" s="195" t="s">
        <v>65</v>
      </c>
      <c r="B54" s="195" t="s">
        <v>26</v>
      </c>
      <c r="C54" s="21" t="s">
        <v>621</v>
      </c>
      <c r="D54" s="26" t="s">
        <v>606</v>
      </c>
      <c r="E54" s="21" t="s">
        <v>622</v>
      </c>
      <c r="F54" s="203" t="s">
        <v>623</v>
      </c>
      <c r="G54" s="201">
        <v>2</v>
      </c>
      <c r="H54" s="20" t="s">
        <v>125</v>
      </c>
      <c r="I54" s="20" t="s">
        <v>125</v>
      </c>
      <c r="J54" s="20" t="s">
        <v>125</v>
      </c>
      <c r="K54" s="20" t="s">
        <v>125</v>
      </c>
      <c r="L54" s="20" t="s">
        <v>125</v>
      </c>
      <c r="M54" s="10">
        <v>1</v>
      </c>
      <c r="N54" s="20" t="s">
        <v>125</v>
      </c>
      <c r="O54" s="20" t="s">
        <v>125</v>
      </c>
      <c r="P54" s="20" t="s">
        <v>125</v>
      </c>
      <c r="Q54" s="20" t="s">
        <v>125</v>
      </c>
      <c r="R54" s="20" t="s">
        <v>125</v>
      </c>
      <c r="S54" s="10">
        <v>1</v>
      </c>
      <c r="T54" s="18">
        <f t="shared" si="1"/>
        <v>2</v>
      </c>
    </row>
    <row r="55" spans="1:20" s="18" customFormat="1" ht="56" x14ac:dyDescent="0.2">
      <c r="A55" s="195" t="s">
        <v>65</v>
      </c>
      <c r="B55" s="195" t="s">
        <v>26</v>
      </c>
      <c r="C55" s="21" t="s">
        <v>621</v>
      </c>
      <c r="D55" s="26" t="s">
        <v>607</v>
      </c>
      <c r="E55" s="21" t="s">
        <v>622</v>
      </c>
      <c r="F55" s="203" t="s">
        <v>623</v>
      </c>
      <c r="G55" s="201">
        <v>2</v>
      </c>
      <c r="H55" s="20" t="s">
        <v>125</v>
      </c>
      <c r="I55" s="20" t="s">
        <v>125</v>
      </c>
      <c r="J55" s="20" t="s">
        <v>125</v>
      </c>
      <c r="K55" s="20" t="s">
        <v>125</v>
      </c>
      <c r="L55" s="20" t="s">
        <v>125</v>
      </c>
      <c r="M55" s="10">
        <v>1</v>
      </c>
      <c r="N55" s="20" t="s">
        <v>125</v>
      </c>
      <c r="O55" s="20" t="s">
        <v>125</v>
      </c>
      <c r="P55" s="20" t="s">
        <v>125</v>
      </c>
      <c r="Q55" s="20" t="s">
        <v>125</v>
      </c>
      <c r="R55" s="20" t="s">
        <v>125</v>
      </c>
      <c r="S55" s="10">
        <v>1</v>
      </c>
      <c r="T55" s="18">
        <f t="shared" si="1"/>
        <v>2</v>
      </c>
    </row>
    <row r="56" spans="1:20" s="18" customFormat="1" ht="56" x14ac:dyDescent="0.2">
      <c r="A56" s="195" t="s">
        <v>65</v>
      </c>
      <c r="B56" s="195" t="s">
        <v>26</v>
      </c>
      <c r="C56" s="21" t="s">
        <v>621</v>
      </c>
      <c r="D56" s="26" t="s">
        <v>608</v>
      </c>
      <c r="E56" s="21" t="s">
        <v>622</v>
      </c>
      <c r="F56" s="203" t="s">
        <v>623</v>
      </c>
      <c r="G56" s="201">
        <v>2</v>
      </c>
      <c r="H56" s="20" t="s">
        <v>125</v>
      </c>
      <c r="I56" s="20" t="s">
        <v>125</v>
      </c>
      <c r="J56" s="20" t="s">
        <v>125</v>
      </c>
      <c r="K56" s="20" t="s">
        <v>125</v>
      </c>
      <c r="L56" s="20" t="s">
        <v>125</v>
      </c>
      <c r="M56" s="10">
        <v>1</v>
      </c>
      <c r="N56" s="20" t="s">
        <v>125</v>
      </c>
      <c r="O56" s="20" t="s">
        <v>125</v>
      </c>
      <c r="P56" s="20" t="s">
        <v>125</v>
      </c>
      <c r="Q56" s="20" t="s">
        <v>125</v>
      </c>
      <c r="R56" s="20" t="s">
        <v>125</v>
      </c>
      <c r="S56" s="10">
        <v>1</v>
      </c>
      <c r="T56" s="18">
        <f t="shared" si="1"/>
        <v>2</v>
      </c>
    </row>
    <row r="57" spans="1:20" s="18" customFormat="1" ht="56" x14ac:dyDescent="0.2">
      <c r="A57" s="195" t="s">
        <v>65</v>
      </c>
      <c r="B57" s="195" t="s">
        <v>26</v>
      </c>
      <c r="C57" s="21" t="s">
        <v>621</v>
      </c>
      <c r="D57" s="26" t="s">
        <v>609</v>
      </c>
      <c r="E57" s="21" t="s">
        <v>622</v>
      </c>
      <c r="F57" s="203" t="s">
        <v>623</v>
      </c>
      <c r="G57" s="201">
        <v>2</v>
      </c>
      <c r="H57" s="20" t="s">
        <v>125</v>
      </c>
      <c r="I57" s="20" t="s">
        <v>125</v>
      </c>
      <c r="J57" s="20" t="s">
        <v>125</v>
      </c>
      <c r="K57" s="20" t="s">
        <v>125</v>
      </c>
      <c r="L57" s="20" t="s">
        <v>125</v>
      </c>
      <c r="M57" s="10">
        <v>1</v>
      </c>
      <c r="N57" s="20" t="s">
        <v>125</v>
      </c>
      <c r="O57" s="20" t="s">
        <v>125</v>
      </c>
      <c r="P57" s="20" t="s">
        <v>125</v>
      </c>
      <c r="Q57" s="20" t="s">
        <v>125</v>
      </c>
      <c r="R57" s="20" t="s">
        <v>125</v>
      </c>
      <c r="S57" s="10">
        <v>1</v>
      </c>
      <c r="T57" s="18">
        <f t="shared" si="1"/>
        <v>2</v>
      </c>
    </row>
    <row r="58" spans="1:20" s="18" customFormat="1" ht="56" x14ac:dyDescent="0.2">
      <c r="A58" s="195" t="s">
        <v>65</v>
      </c>
      <c r="B58" s="195" t="s">
        <v>26</v>
      </c>
      <c r="C58" s="21" t="s">
        <v>621</v>
      </c>
      <c r="D58" s="26" t="s">
        <v>610</v>
      </c>
      <c r="E58" s="21" t="s">
        <v>622</v>
      </c>
      <c r="F58" s="203" t="s">
        <v>623</v>
      </c>
      <c r="G58" s="201">
        <v>2</v>
      </c>
      <c r="H58" s="20" t="s">
        <v>125</v>
      </c>
      <c r="I58" s="20" t="s">
        <v>125</v>
      </c>
      <c r="J58" s="20" t="s">
        <v>125</v>
      </c>
      <c r="K58" s="20" t="s">
        <v>125</v>
      </c>
      <c r="L58" s="20" t="s">
        <v>125</v>
      </c>
      <c r="M58" s="10">
        <v>1</v>
      </c>
      <c r="N58" s="20" t="s">
        <v>125</v>
      </c>
      <c r="O58" s="20" t="s">
        <v>125</v>
      </c>
      <c r="P58" s="20" t="s">
        <v>125</v>
      </c>
      <c r="Q58" s="20" t="s">
        <v>125</v>
      </c>
      <c r="R58" s="20" t="s">
        <v>125</v>
      </c>
      <c r="S58" s="10">
        <v>1</v>
      </c>
      <c r="T58" s="18">
        <f t="shared" si="1"/>
        <v>2</v>
      </c>
    </row>
    <row r="59" spans="1:20" s="18" customFormat="1" ht="56" x14ac:dyDescent="0.2">
      <c r="A59" s="195" t="s">
        <v>65</v>
      </c>
      <c r="B59" s="195" t="s">
        <v>26</v>
      </c>
      <c r="C59" s="21" t="s">
        <v>621</v>
      </c>
      <c r="D59" s="26" t="s">
        <v>611</v>
      </c>
      <c r="E59" s="21" t="s">
        <v>622</v>
      </c>
      <c r="F59" s="203" t="s">
        <v>623</v>
      </c>
      <c r="G59" s="201">
        <v>2</v>
      </c>
      <c r="H59" s="20" t="s">
        <v>125</v>
      </c>
      <c r="I59" s="20" t="s">
        <v>125</v>
      </c>
      <c r="J59" s="20" t="s">
        <v>125</v>
      </c>
      <c r="K59" s="20" t="s">
        <v>125</v>
      </c>
      <c r="L59" s="20" t="s">
        <v>125</v>
      </c>
      <c r="M59" s="10">
        <v>1</v>
      </c>
      <c r="N59" s="20" t="s">
        <v>125</v>
      </c>
      <c r="O59" s="20" t="s">
        <v>125</v>
      </c>
      <c r="P59" s="20" t="s">
        <v>125</v>
      </c>
      <c r="Q59" s="20" t="s">
        <v>125</v>
      </c>
      <c r="R59" s="20" t="s">
        <v>125</v>
      </c>
      <c r="S59" s="10">
        <v>1</v>
      </c>
      <c r="T59" s="18">
        <f t="shared" si="1"/>
        <v>2</v>
      </c>
    </row>
    <row r="60" spans="1:20" s="18" customFormat="1" ht="56" x14ac:dyDescent="0.2">
      <c r="A60" s="195" t="s">
        <v>65</v>
      </c>
      <c r="B60" s="195" t="s">
        <v>26</v>
      </c>
      <c r="C60" s="21" t="s">
        <v>621</v>
      </c>
      <c r="D60" s="26" t="s">
        <v>612</v>
      </c>
      <c r="E60" s="21" t="s">
        <v>622</v>
      </c>
      <c r="F60" s="203" t="s">
        <v>623</v>
      </c>
      <c r="G60" s="201">
        <v>2</v>
      </c>
      <c r="H60" s="20" t="s">
        <v>125</v>
      </c>
      <c r="I60" s="20" t="s">
        <v>125</v>
      </c>
      <c r="J60" s="20" t="s">
        <v>125</v>
      </c>
      <c r="K60" s="20" t="s">
        <v>125</v>
      </c>
      <c r="L60" s="20" t="s">
        <v>125</v>
      </c>
      <c r="M60" s="10">
        <v>1</v>
      </c>
      <c r="N60" s="20" t="s">
        <v>125</v>
      </c>
      <c r="O60" s="20" t="s">
        <v>125</v>
      </c>
      <c r="P60" s="20" t="s">
        <v>125</v>
      </c>
      <c r="Q60" s="20" t="s">
        <v>125</v>
      </c>
      <c r="R60" s="20" t="s">
        <v>125</v>
      </c>
      <c r="S60" s="10">
        <v>1</v>
      </c>
      <c r="T60" s="18">
        <f t="shared" si="1"/>
        <v>2</v>
      </c>
    </row>
    <row r="61" spans="1:20" s="18" customFormat="1" ht="56" x14ac:dyDescent="0.2">
      <c r="A61" s="195" t="s">
        <v>65</v>
      </c>
      <c r="B61" s="195" t="s">
        <v>26</v>
      </c>
      <c r="C61" s="21" t="s">
        <v>621</v>
      </c>
      <c r="D61" s="26" t="s">
        <v>613</v>
      </c>
      <c r="E61" s="21" t="s">
        <v>622</v>
      </c>
      <c r="F61" s="203" t="s">
        <v>623</v>
      </c>
      <c r="G61" s="201">
        <v>2</v>
      </c>
      <c r="H61" s="20" t="s">
        <v>125</v>
      </c>
      <c r="I61" s="20" t="s">
        <v>125</v>
      </c>
      <c r="J61" s="20" t="s">
        <v>125</v>
      </c>
      <c r="K61" s="20" t="s">
        <v>125</v>
      </c>
      <c r="L61" s="20" t="s">
        <v>125</v>
      </c>
      <c r="M61" s="10">
        <v>1</v>
      </c>
      <c r="N61" s="20" t="s">
        <v>125</v>
      </c>
      <c r="O61" s="20" t="s">
        <v>125</v>
      </c>
      <c r="P61" s="20" t="s">
        <v>125</v>
      </c>
      <c r="Q61" s="20" t="s">
        <v>125</v>
      </c>
      <c r="R61" s="20" t="s">
        <v>125</v>
      </c>
      <c r="S61" s="10">
        <v>1</v>
      </c>
      <c r="T61" s="18">
        <f t="shared" si="1"/>
        <v>2</v>
      </c>
    </row>
    <row r="62" spans="1:20" s="18" customFormat="1" ht="56" x14ac:dyDescent="0.2">
      <c r="A62" s="195" t="s">
        <v>65</v>
      </c>
      <c r="B62" s="195" t="s">
        <v>26</v>
      </c>
      <c r="C62" s="21" t="s">
        <v>621</v>
      </c>
      <c r="D62" s="26" t="s">
        <v>614</v>
      </c>
      <c r="E62" s="21" t="s">
        <v>622</v>
      </c>
      <c r="F62" s="203" t="s">
        <v>623</v>
      </c>
      <c r="G62" s="201">
        <v>2</v>
      </c>
      <c r="H62" s="20" t="s">
        <v>125</v>
      </c>
      <c r="I62" s="20" t="s">
        <v>125</v>
      </c>
      <c r="J62" s="20" t="s">
        <v>125</v>
      </c>
      <c r="K62" s="20" t="s">
        <v>125</v>
      </c>
      <c r="L62" s="20" t="s">
        <v>125</v>
      </c>
      <c r="M62" s="10">
        <v>1</v>
      </c>
      <c r="N62" s="20" t="s">
        <v>125</v>
      </c>
      <c r="O62" s="20" t="s">
        <v>125</v>
      </c>
      <c r="P62" s="20" t="s">
        <v>125</v>
      </c>
      <c r="Q62" s="20" t="s">
        <v>125</v>
      </c>
      <c r="R62" s="20" t="s">
        <v>125</v>
      </c>
      <c r="S62" s="10">
        <v>1</v>
      </c>
      <c r="T62" s="18">
        <f t="shared" si="1"/>
        <v>2</v>
      </c>
    </row>
    <row r="63" spans="1:20" s="18" customFormat="1" ht="56" x14ac:dyDescent="0.2">
      <c r="A63" s="195" t="s">
        <v>65</v>
      </c>
      <c r="B63" s="195" t="s">
        <v>26</v>
      </c>
      <c r="C63" s="21" t="s">
        <v>621</v>
      </c>
      <c r="D63" s="26" t="s">
        <v>615</v>
      </c>
      <c r="E63" s="21" t="s">
        <v>622</v>
      </c>
      <c r="F63" s="203" t="s">
        <v>623</v>
      </c>
      <c r="G63" s="201">
        <v>2</v>
      </c>
      <c r="H63" s="20" t="s">
        <v>125</v>
      </c>
      <c r="I63" s="20" t="s">
        <v>125</v>
      </c>
      <c r="J63" s="20" t="s">
        <v>125</v>
      </c>
      <c r="K63" s="20" t="s">
        <v>125</v>
      </c>
      <c r="L63" s="20" t="s">
        <v>125</v>
      </c>
      <c r="M63" s="10">
        <v>1</v>
      </c>
      <c r="N63" s="20" t="s">
        <v>125</v>
      </c>
      <c r="O63" s="20" t="s">
        <v>125</v>
      </c>
      <c r="P63" s="20" t="s">
        <v>125</v>
      </c>
      <c r="Q63" s="20" t="s">
        <v>125</v>
      </c>
      <c r="R63" s="20" t="s">
        <v>125</v>
      </c>
      <c r="S63" s="10">
        <v>1</v>
      </c>
      <c r="T63" s="18">
        <f t="shared" si="1"/>
        <v>2</v>
      </c>
    </row>
    <row r="64" spans="1:20" s="18" customFormat="1" ht="56" x14ac:dyDescent="0.2">
      <c r="A64" s="195" t="s">
        <v>65</v>
      </c>
      <c r="B64" s="195" t="s">
        <v>26</v>
      </c>
      <c r="C64" s="21" t="s">
        <v>621</v>
      </c>
      <c r="D64" s="26" t="s">
        <v>616</v>
      </c>
      <c r="E64" s="21" t="s">
        <v>622</v>
      </c>
      <c r="F64" s="203" t="s">
        <v>623</v>
      </c>
      <c r="G64" s="201">
        <v>2</v>
      </c>
      <c r="H64" s="20" t="s">
        <v>125</v>
      </c>
      <c r="I64" s="20" t="s">
        <v>125</v>
      </c>
      <c r="J64" s="20" t="s">
        <v>125</v>
      </c>
      <c r="K64" s="20" t="s">
        <v>125</v>
      </c>
      <c r="L64" s="20" t="s">
        <v>125</v>
      </c>
      <c r="M64" s="10">
        <v>1</v>
      </c>
      <c r="N64" s="20" t="s">
        <v>125</v>
      </c>
      <c r="O64" s="20" t="s">
        <v>125</v>
      </c>
      <c r="P64" s="20" t="s">
        <v>125</v>
      </c>
      <c r="Q64" s="20" t="s">
        <v>125</v>
      </c>
      <c r="R64" s="20" t="s">
        <v>125</v>
      </c>
      <c r="S64" s="10">
        <v>1</v>
      </c>
      <c r="T64" s="18">
        <f t="shared" si="1"/>
        <v>2</v>
      </c>
    </row>
    <row r="65" spans="1:20" s="18" customFormat="1" ht="56" x14ac:dyDescent="0.2">
      <c r="A65" s="195" t="s">
        <v>65</v>
      </c>
      <c r="B65" s="195" t="s">
        <v>26</v>
      </c>
      <c r="C65" s="21" t="s">
        <v>621</v>
      </c>
      <c r="D65" s="26" t="s">
        <v>617</v>
      </c>
      <c r="E65" s="21" t="s">
        <v>622</v>
      </c>
      <c r="F65" s="203" t="s">
        <v>623</v>
      </c>
      <c r="G65" s="201">
        <v>2</v>
      </c>
      <c r="H65" s="20" t="s">
        <v>125</v>
      </c>
      <c r="I65" s="20" t="s">
        <v>125</v>
      </c>
      <c r="J65" s="20" t="s">
        <v>125</v>
      </c>
      <c r="K65" s="20" t="s">
        <v>125</v>
      </c>
      <c r="L65" s="20" t="s">
        <v>125</v>
      </c>
      <c r="M65" s="10">
        <v>1</v>
      </c>
      <c r="N65" s="20" t="s">
        <v>125</v>
      </c>
      <c r="O65" s="20" t="s">
        <v>125</v>
      </c>
      <c r="P65" s="20" t="s">
        <v>125</v>
      </c>
      <c r="Q65" s="20" t="s">
        <v>125</v>
      </c>
      <c r="R65" s="20" t="s">
        <v>125</v>
      </c>
      <c r="S65" s="10">
        <v>1</v>
      </c>
      <c r="T65" s="18">
        <f t="shared" si="1"/>
        <v>2</v>
      </c>
    </row>
    <row r="66" spans="1:20" s="18" customFormat="1" ht="56" x14ac:dyDescent="0.2">
      <c r="A66" s="195" t="s">
        <v>65</v>
      </c>
      <c r="B66" s="195" t="s">
        <v>26</v>
      </c>
      <c r="C66" s="21" t="s">
        <v>621</v>
      </c>
      <c r="D66" s="26" t="s">
        <v>618</v>
      </c>
      <c r="E66" s="21" t="s">
        <v>622</v>
      </c>
      <c r="F66" s="203" t="s">
        <v>623</v>
      </c>
      <c r="G66" s="201">
        <v>2</v>
      </c>
      <c r="H66" s="20" t="s">
        <v>125</v>
      </c>
      <c r="I66" s="20" t="s">
        <v>125</v>
      </c>
      <c r="J66" s="20" t="s">
        <v>125</v>
      </c>
      <c r="K66" s="20" t="s">
        <v>125</v>
      </c>
      <c r="L66" s="20" t="s">
        <v>125</v>
      </c>
      <c r="M66" s="10">
        <v>1</v>
      </c>
      <c r="N66" s="20" t="s">
        <v>125</v>
      </c>
      <c r="O66" s="20" t="s">
        <v>125</v>
      </c>
      <c r="P66" s="20" t="s">
        <v>125</v>
      </c>
      <c r="Q66" s="20" t="s">
        <v>125</v>
      </c>
      <c r="R66" s="20" t="s">
        <v>125</v>
      </c>
      <c r="S66" s="10">
        <v>1</v>
      </c>
      <c r="T66" s="18">
        <f t="shared" si="1"/>
        <v>2</v>
      </c>
    </row>
    <row r="67" spans="1:20" s="18" customFormat="1" ht="28" x14ac:dyDescent="0.15">
      <c r="A67" s="37" t="s">
        <v>65</v>
      </c>
      <c r="B67" s="37" t="s">
        <v>25</v>
      </c>
      <c r="C67" s="204" t="s">
        <v>452</v>
      </c>
      <c r="D67" s="205" t="s">
        <v>596</v>
      </c>
      <c r="E67" s="204" t="s">
        <v>453</v>
      </c>
      <c r="F67" s="204" t="s">
        <v>454</v>
      </c>
      <c r="G67" s="206">
        <v>1</v>
      </c>
      <c r="H67" s="20" t="s">
        <v>125</v>
      </c>
      <c r="I67" s="20" t="s">
        <v>125</v>
      </c>
      <c r="J67" s="20" t="s">
        <v>125</v>
      </c>
      <c r="K67" s="20" t="s">
        <v>125</v>
      </c>
      <c r="L67" s="20" t="s">
        <v>125</v>
      </c>
      <c r="M67" s="10">
        <v>1</v>
      </c>
      <c r="N67" s="20" t="s">
        <v>125</v>
      </c>
      <c r="O67" s="20" t="s">
        <v>125</v>
      </c>
      <c r="P67" s="20" t="s">
        <v>125</v>
      </c>
      <c r="Q67" s="20" t="s">
        <v>125</v>
      </c>
      <c r="R67" s="20" t="s">
        <v>125</v>
      </c>
      <c r="S67" s="20" t="s">
        <v>125</v>
      </c>
      <c r="T67" s="18">
        <f t="shared" si="1"/>
        <v>1</v>
      </c>
    </row>
    <row r="68" spans="1:20" s="18" customFormat="1" ht="28" x14ac:dyDescent="0.15">
      <c r="A68" s="37" t="s">
        <v>65</v>
      </c>
      <c r="B68" s="37" t="s">
        <v>25</v>
      </c>
      <c r="C68" s="204" t="s">
        <v>452</v>
      </c>
      <c r="D68" s="205" t="s">
        <v>600</v>
      </c>
      <c r="E68" s="204" t="s">
        <v>453</v>
      </c>
      <c r="F68" s="204" t="s">
        <v>454</v>
      </c>
      <c r="G68" s="206">
        <v>1</v>
      </c>
      <c r="H68" s="20" t="s">
        <v>125</v>
      </c>
      <c r="I68" s="20" t="s">
        <v>125</v>
      </c>
      <c r="J68" s="20" t="s">
        <v>125</v>
      </c>
      <c r="K68" s="20" t="s">
        <v>125</v>
      </c>
      <c r="L68" s="20" t="s">
        <v>125</v>
      </c>
      <c r="M68" s="10">
        <v>1</v>
      </c>
      <c r="N68" s="20" t="s">
        <v>125</v>
      </c>
      <c r="O68" s="20" t="s">
        <v>125</v>
      </c>
      <c r="P68" s="20" t="s">
        <v>125</v>
      </c>
      <c r="Q68" s="20" t="s">
        <v>125</v>
      </c>
      <c r="R68" s="20" t="s">
        <v>125</v>
      </c>
      <c r="S68" s="20" t="s">
        <v>125</v>
      </c>
      <c r="T68" s="18">
        <f t="shared" si="1"/>
        <v>1</v>
      </c>
    </row>
    <row r="69" spans="1:20" s="18" customFormat="1" ht="28" x14ac:dyDescent="0.15">
      <c r="A69" s="37" t="s">
        <v>65</v>
      </c>
      <c r="B69" s="37" t="s">
        <v>25</v>
      </c>
      <c r="C69" s="204" t="s">
        <v>452</v>
      </c>
      <c r="D69" s="205" t="s">
        <v>601</v>
      </c>
      <c r="E69" s="204" t="s">
        <v>453</v>
      </c>
      <c r="F69" s="204" t="s">
        <v>454</v>
      </c>
      <c r="G69" s="206">
        <v>1</v>
      </c>
      <c r="H69" s="20" t="s">
        <v>125</v>
      </c>
      <c r="I69" s="20" t="s">
        <v>125</v>
      </c>
      <c r="J69" s="20" t="s">
        <v>125</v>
      </c>
      <c r="K69" s="20" t="s">
        <v>125</v>
      </c>
      <c r="L69" s="20" t="s">
        <v>125</v>
      </c>
      <c r="M69" s="10">
        <v>1</v>
      </c>
      <c r="N69" s="20" t="s">
        <v>125</v>
      </c>
      <c r="O69" s="20" t="s">
        <v>125</v>
      </c>
      <c r="P69" s="20" t="s">
        <v>125</v>
      </c>
      <c r="Q69" s="20" t="s">
        <v>125</v>
      </c>
      <c r="R69" s="20" t="s">
        <v>125</v>
      </c>
      <c r="S69" s="20" t="s">
        <v>125</v>
      </c>
      <c r="T69" s="18">
        <f t="shared" si="1"/>
        <v>1</v>
      </c>
    </row>
    <row r="70" spans="1:20" s="18" customFormat="1" ht="28" x14ac:dyDescent="0.15">
      <c r="A70" s="37" t="s">
        <v>65</v>
      </c>
      <c r="B70" s="37" t="s">
        <v>25</v>
      </c>
      <c r="C70" s="204" t="s">
        <v>452</v>
      </c>
      <c r="D70" s="205" t="s">
        <v>602</v>
      </c>
      <c r="E70" s="204" t="s">
        <v>453</v>
      </c>
      <c r="F70" s="204" t="s">
        <v>454</v>
      </c>
      <c r="G70" s="206">
        <v>1</v>
      </c>
      <c r="H70" s="20" t="s">
        <v>125</v>
      </c>
      <c r="I70" s="20" t="s">
        <v>125</v>
      </c>
      <c r="J70" s="20" t="s">
        <v>125</v>
      </c>
      <c r="K70" s="20" t="s">
        <v>125</v>
      </c>
      <c r="L70" s="20" t="s">
        <v>125</v>
      </c>
      <c r="M70" s="10">
        <v>1</v>
      </c>
      <c r="N70" s="20" t="s">
        <v>125</v>
      </c>
      <c r="O70" s="20" t="s">
        <v>125</v>
      </c>
      <c r="P70" s="20" t="s">
        <v>125</v>
      </c>
      <c r="Q70" s="20" t="s">
        <v>125</v>
      </c>
      <c r="R70" s="20" t="s">
        <v>125</v>
      </c>
      <c r="S70" s="20" t="s">
        <v>125</v>
      </c>
      <c r="T70" s="18">
        <f t="shared" si="1"/>
        <v>1</v>
      </c>
    </row>
    <row r="71" spans="1:20" s="18" customFormat="1" ht="28" x14ac:dyDescent="0.15">
      <c r="A71" s="37" t="s">
        <v>65</v>
      </c>
      <c r="B71" s="37" t="s">
        <v>25</v>
      </c>
      <c r="C71" s="204" t="s">
        <v>452</v>
      </c>
      <c r="D71" s="205" t="s">
        <v>603</v>
      </c>
      <c r="E71" s="204" t="s">
        <v>453</v>
      </c>
      <c r="F71" s="204" t="s">
        <v>454</v>
      </c>
      <c r="G71" s="206">
        <v>1</v>
      </c>
      <c r="H71" s="20" t="s">
        <v>125</v>
      </c>
      <c r="I71" s="20" t="s">
        <v>125</v>
      </c>
      <c r="J71" s="20" t="s">
        <v>125</v>
      </c>
      <c r="K71" s="20" t="s">
        <v>125</v>
      </c>
      <c r="L71" s="20" t="s">
        <v>125</v>
      </c>
      <c r="M71" s="10">
        <v>1</v>
      </c>
      <c r="N71" s="20" t="s">
        <v>125</v>
      </c>
      <c r="O71" s="20" t="s">
        <v>125</v>
      </c>
      <c r="P71" s="20" t="s">
        <v>125</v>
      </c>
      <c r="Q71" s="20" t="s">
        <v>125</v>
      </c>
      <c r="R71" s="20" t="s">
        <v>125</v>
      </c>
      <c r="S71" s="20" t="s">
        <v>125</v>
      </c>
      <c r="T71" s="18">
        <f t="shared" si="1"/>
        <v>1</v>
      </c>
    </row>
    <row r="72" spans="1:20" s="18" customFormat="1" ht="28" x14ac:dyDescent="0.15">
      <c r="A72" s="37" t="s">
        <v>65</v>
      </c>
      <c r="B72" s="37" t="s">
        <v>25</v>
      </c>
      <c r="C72" s="204" t="s">
        <v>452</v>
      </c>
      <c r="D72" s="205" t="s">
        <v>604</v>
      </c>
      <c r="E72" s="204" t="s">
        <v>453</v>
      </c>
      <c r="F72" s="204" t="s">
        <v>454</v>
      </c>
      <c r="G72" s="206">
        <v>1</v>
      </c>
      <c r="H72" s="20" t="s">
        <v>125</v>
      </c>
      <c r="I72" s="20" t="s">
        <v>125</v>
      </c>
      <c r="J72" s="20" t="s">
        <v>125</v>
      </c>
      <c r="K72" s="20" t="s">
        <v>125</v>
      </c>
      <c r="L72" s="20" t="s">
        <v>125</v>
      </c>
      <c r="M72" s="10">
        <v>1</v>
      </c>
      <c r="N72" s="20" t="s">
        <v>125</v>
      </c>
      <c r="O72" s="20" t="s">
        <v>125</v>
      </c>
      <c r="P72" s="20" t="s">
        <v>125</v>
      </c>
      <c r="Q72" s="20" t="s">
        <v>125</v>
      </c>
      <c r="R72" s="20" t="s">
        <v>125</v>
      </c>
      <c r="S72" s="20" t="s">
        <v>125</v>
      </c>
      <c r="T72" s="18">
        <f t="shared" si="1"/>
        <v>1</v>
      </c>
    </row>
    <row r="73" spans="1:20" s="18" customFormat="1" ht="28" x14ac:dyDescent="0.15">
      <c r="A73" s="37" t="s">
        <v>65</v>
      </c>
      <c r="B73" s="37" t="s">
        <v>25</v>
      </c>
      <c r="C73" s="204" t="s">
        <v>452</v>
      </c>
      <c r="D73" s="205" t="s">
        <v>605</v>
      </c>
      <c r="E73" s="204" t="s">
        <v>453</v>
      </c>
      <c r="F73" s="204" t="s">
        <v>454</v>
      </c>
      <c r="G73" s="206">
        <v>1</v>
      </c>
      <c r="H73" s="20" t="s">
        <v>125</v>
      </c>
      <c r="I73" s="20" t="s">
        <v>125</v>
      </c>
      <c r="J73" s="20" t="s">
        <v>125</v>
      </c>
      <c r="K73" s="20" t="s">
        <v>125</v>
      </c>
      <c r="L73" s="20" t="s">
        <v>125</v>
      </c>
      <c r="M73" s="10">
        <v>1</v>
      </c>
      <c r="N73" s="20" t="s">
        <v>125</v>
      </c>
      <c r="O73" s="20" t="s">
        <v>125</v>
      </c>
      <c r="P73" s="20" t="s">
        <v>125</v>
      </c>
      <c r="Q73" s="20" t="s">
        <v>125</v>
      </c>
      <c r="R73" s="20" t="s">
        <v>125</v>
      </c>
      <c r="S73" s="20" t="s">
        <v>125</v>
      </c>
      <c r="T73" s="18">
        <f t="shared" si="1"/>
        <v>1</v>
      </c>
    </row>
    <row r="74" spans="1:20" s="18" customFormat="1" ht="28" x14ac:dyDescent="0.15">
      <c r="A74" s="37" t="s">
        <v>65</v>
      </c>
      <c r="B74" s="37" t="s">
        <v>25</v>
      </c>
      <c r="C74" s="204" t="s">
        <v>452</v>
      </c>
      <c r="D74" s="205" t="s">
        <v>606</v>
      </c>
      <c r="E74" s="204" t="s">
        <v>453</v>
      </c>
      <c r="F74" s="204" t="s">
        <v>454</v>
      </c>
      <c r="G74" s="206">
        <v>1</v>
      </c>
      <c r="H74" s="20" t="s">
        <v>125</v>
      </c>
      <c r="I74" s="20" t="s">
        <v>125</v>
      </c>
      <c r="J74" s="20" t="s">
        <v>125</v>
      </c>
      <c r="K74" s="20" t="s">
        <v>125</v>
      </c>
      <c r="L74" s="20" t="s">
        <v>125</v>
      </c>
      <c r="M74" s="10">
        <v>1</v>
      </c>
      <c r="N74" s="20" t="s">
        <v>125</v>
      </c>
      <c r="O74" s="20" t="s">
        <v>125</v>
      </c>
      <c r="P74" s="20" t="s">
        <v>125</v>
      </c>
      <c r="Q74" s="20" t="s">
        <v>125</v>
      </c>
      <c r="R74" s="20" t="s">
        <v>125</v>
      </c>
      <c r="S74" s="20" t="s">
        <v>125</v>
      </c>
      <c r="T74" s="18">
        <f t="shared" si="1"/>
        <v>1</v>
      </c>
    </row>
    <row r="75" spans="1:20" s="18" customFormat="1" ht="28" x14ac:dyDescent="0.15">
      <c r="A75" s="37" t="s">
        <v>65</v>
      </c>
      <c r="B75" s="37" t="s">
        <v>25</v>
      </c>
      <c r="C75" s="204" t="s">
        <v>452</v>
      </c>
      <c r="D75" s="205" t="s">
        <v>607</v>
      </c>
      <c r="E75" s="204" t="s">
        <v>453</v>
      </c>
      <c r="F75" s="204" t="s">
        <v>454</v>
      </c>
      <c r="G75" s="206">
        <v>1</v>
      </c>
      <c r="H75" s="20" t="s">
        <v>125</v>
      </c>
      <c r="I75" s="20" t="s">
        <v>125</v>
      </c>
      <c r="J75" s="20" t="s">
        <v>125</v>
      </c>
      <c r="K75" s="20" t="s">
        <v>125</v>
      </c>
      <c r="L75" s="20" t="s">
        <v>125</v>
      </c>
      <c r="M75" s="10">
        <v>1</v>
      </c>
      <c r="N75" s="20" t="s">
        <v>125</v>
      </c>
      <c r="O75" s="20" t="s">
        <v>125</v>
      </c>
      <c r="P75" s="20" t="s">
        <v>125</v>
      </c>
      <c r="Q75" s="20" t="s">
        <v>125</v>
      </c>
      <c r="R75" s="20" t="s">
        <v>125</v>
      </c>
      <c r="S75" s="20" t="s">
        <v>125</v>
      </c>
      <c r="T75" s="18">
        <f t="shared" si="1"/>
        <v>1</v>
      </c>
    </row>
    <row r="76" spans="1:20" s="18" customFormat="1" ht="28" x14ac:dyDescent="0.15">
      <c r="A76" s="37" t="s">
        <v>65</v>
      </c>
      <c r="B76" s="37" t="s">
        <v>25</v>
      </c>
      <c r="C76" s="204" t="s">
        <v>452</v>
      </c>
      <c r="D76" s="205" t="s">
        <v>608</v>
      </c>
      <c r="E76" s="204" t="s">
        <v>453</v>
      </c>
      <c r="F76" s="204" t="s">
        <v>454</v>
      </c>
      <c r="G76" s="206">
        <v>1</v>
      </c>
      <c r="H76" s="20" t="s">
        <v>125</v>
      </c>
      <c r="I76" s="20" t="s">
        <v>125</v>
      </c>
      <c r="J76" s="20" t="s">
        <v>125</v>
      </c>
      <c r="K76" s="20" t="s">
        <v>125</v>
      </c>
      <c r="L76" s="20" t="s">
        <v>125</v>
      </c>
      <c r="M76" s="10">
        <v>1</v>
      </c>
      <c r="N76" s="20" t="s">
        <v>125</v>
      </c>
      <c r="O76" s="20" t="s">
        <v>125</v>
      </c>
      <c r="P76" s="20" t="s">
        <v>125</v>
      </c>
      <c r="Q76" s="20" t="s">
        <v>125</v>
      </c>
      <c r="R76" s="20" t="s">
        <v>125</v>
      </c>
      <c r="S76" s="20" t="s">
        <v>125</v>
      </c>
      <c r="T76" s="18">
        <f t="shared" si="1"/>
        <v>1</v>
      </c>
    </row>
    <row r="77" spans="1:20" s="18" customFormat="1" ht="28" x14ac:dyDescent="0.15">
      <c r="A77" s="37" t="s">
        <v>65</v>
      </c>
      <c r="B77" s="37" t="s">
        <v>25</v>
      </c>
      <c r="C77" s="204" t="s">
        <v>452</v>
      </c>
      <c r="D77" s="205" t="s">
        <v>609</v>
      </c>
      <c r="E77" s="204" t="s">
        <v>453</v>
      </c>
      <c r="F77" s="204" t="s">
        <v>454</v>
      </c>
      <c r="G77" s="206">
        <v>1</v>
      </c>
      <c r="H77" s="20" t="s">
        <v>125</v>
      </c>
      <c r="I77" s="20" t="s">
        <v>125</v>
      </c>
      <c r="J77" s="20" t="s">
        <v>125</v>
      </c>
      <c r="K77" s="20" t="s">
        <v>125</v>
      </c>
      <c r="L77" s="20" t="s">
        <v>125</v>
      </c>
      <c r="M77" s="10">
        <v>1</v>
      </c>
      <c r="N77" s="20" t="s">
        <v>125</v>
      </c>
      <c r="O77" s="20" t="s">
        <v>125</v>
      </c>
      <c r="P77" s="20" t="s">
        <v>125</v>
      </c>
      <c r="Q77" s="20" t="s">
        <v>125</v>
      </c>
      <c r="R77" s="20" t="s">
        <v>125</v>
      </c>
      <c r="S77" s="20" t="s">
        <v>125</v>
      </c>
      <c r="T77" s="18">
        <f t="shared" si="1"/>
        <v>1</v>
      </c>
    </row>
    <row r="78" spans="1:20" s="18" customFormat="1" ht="28" x14ac:dyDescent="0.15">
      <c r="A78" s="37" t="s">
        <v>65</v>
      </c>
      <c r="B78" s="37" t="s">
        <v>25</v>
      </c>
      <c r="C78" s="204" t="s">
        <v>452</v>
      </c>
      <c r="D78" s="205" t="s">
        <v>610</v>
      </c>
      <c r="E78" s="204" t="s">
        <v>453</v>
      </c>
      <c r="F78" s="204" t="s">
        <v>454</v>
      </c>
      <c r="G78" s="206">
        <v>1</v>
      </c>
      <c r="H78" s="20" t="s">
        <v>125</v>
      </c>
      <c r="I78" s="20" t="s">
        <v>125</v>
      </c>
      <c r="J78" s="20" t="s">
        <v>125</v>
      </c>
      <c r="K78" s="20" t="s">
        <v>125</v>
      </c>
      <c r="L78" s="20" t="s">
        <v>125</v>
      </c>
      <c r="M78" s="10">
        <v>1</v>
      </c>
      <c r="N78" s="20" t="s">
        <v>125</v>
      </c>
      <c r="O78" s="20" t="s">
        <v>125</v>
      </c>
      <c r="P78" s="20" t="s">
        <v>125</v>
      </c>
      <c r="Q78" s="20" t="s">
        <v>125</v>
      </c>
      <c r="R78" s="20" t="s">
        <v>125</v>
      </c>
      <c r="S78" s="20" t="s">
        <v>125</v>
      </c>
      <c r="T78" s="18">
        <f t="shared" si="1"/>
        <v>1</v>
      </c>
    </row>
    <row r="79" spans="1:20" s="18" customFormat="1" ht="28" x14ac:dyDescent="0.15">
      <c r="A79" s="37" t="s">
        <v>65</v>
      </c>
      <c r="B79" s="37" t="s">
        <v>25</v>
      </c>
      <c r="C79" s="204" t="s">
        <v>452</v>
      </c>
      <c r="D79" s="205" t="s">
        <v>611</v>
      </c>
      <c r="E79" s="204" t="s">
        <v>453</v>
      </c>
      <c r="F79" s="204" t="s">
        <v>454</v>
      </c>
      <c r="G79" s="206">
        <v>1</v>
      </c>
      <c r="H79" s="20" t="s">
        <v>125</v>
      </c>
      <c r="I79" s="20" t="s">
        <v>125</v>
      </c>
      <c r="J79" s="20" t="s">
        <v>125</v>
      </c>
      <c r="K79" s="20" t="s">
        <v>125</v>
      </c>
      <c r="L79" s="20" t="s">
        <v>125</v>
      </c>
      <c r="M79" s="10">
        <v>1</v>
      </c>
      <c r="N79" s="20" t="s">
        <v>125</v>
      </c>
      <c r="O79" s="20" t="s">
        <v>125</v>
      </c>
      <c r="P79" s="20" t="s">
        <v>125</v>
      </c>
      <c r="Q79" s="20" t="s">
        <v>125</v>
      </c>
      <c r="R79" s="20" t="s">
        <v>125</v>
      </c>
      <c r="S79" s="20" t="s">
        <v>125</v>
      </c>
      <c r="T79" s="18">
        <f t="shared" si="1"/>
        <v>1</v>
      </c>
    </row>
    <row r="80" spans="1:20" s="18" customFormat="1" ht="28" x14ac:dyDescent="0.15">
      <c r="A80" s="37" t="s">
        <v>65</v>
      </c>
      <c r="B80" s="37" t="s">
        <v>25</v>
      </c>
      <c r="C80" s="204" t="s">
        <v>452</v>
      </c>
      <c r="D80" s="205" t="s">
        <v>612</v>
      </c>
      <c r="E80" s="204" t="s">
        <v>453</v>
      </c>
      <c r="F80" s="204" t="s">
        <v>454</v>
      </c>
      <c r="G80" s="206">
        <v>1</v>
      </c>
      <c r="H80" s="20" t="s">
        <v>125</v>
      </c>
      <c r="I80" s="20" t="s">
        <v>125</v>
      </c>
      <c r="J80" s="20" t="s">
        <v>125</v>
      </c>
      <c r="K80" s="20" t="s">
        <v>125</v>
      </c>
      <c r="L80" s="20" t="s">
        <v>125</v>
      </c>
      <c r="M80" s="10">
        <v>1</v>
      </c>
      <c r="N80" s="20" t="s">
        <v>125</v>
      </c>
      <c r="O80" s="20" t="s">
        <v>125</v>
      </c>
      <c r="P80" s="20" t="s">
        <v>125</v>
      </c>
      <c r="Q80" s="20" t="s">
        <v>125</v>
      </c>
      <c r="R80" s="20" t="s">
        <v>125</v>
      </c>
      <c r="S80" s="20" t="s">
        <v>125</v>
      </c>
      <c r="T80" s="18">
        <f t="shared" si="1"/>
        <v>1</v>
      </c>
    </row>
    <row r="81" spans="1:20" s="18" customFormat="1" ht="28" x14ac:dyDescent="0.15">
      <c r="A81" s="37" t="s">
        <v>65</v>
      </c>
      <c r="B81" s="37" t="s">
        <v>25</v>
      </c>
      <c r="C81" s="204" t="s">
        <v>452</v>
      </c>
      <c r="D81" s="205" t="s">
        <v>613</v>
      </c>
      <c r="E81" s="204" t="s">
        <v>453</v>
      </c>
      <c r="F81" s="204" t="s">
        <v>454</v>
      </c>
      <c r="G81" s="206">
        <v>1</v>
      </c>
      <c r="H81" s="20" t="s">
        <v>125</v>
      </c>
      <c r="I81" s="20" t="s">
        <v>125</v>
      </c>
      <c r="J81" s="20" t="s">
        <v>125</v>
      </c>
      <c r="K81" s="20" t="s">
        <v>125</v>
      </c>
      <c r="L81" s="20" t="s">
        <v>125</v>
      </c>
      <c r="M81" s="10">
        <v>1</v>
      </c>
      <c r="N81" s="20" t="s">
        <v>125</v>
      </c>
      <c r="O81" s="20" t="s">
        <v>125</v>
      </c>
      <c r="P81" s="20" t="s">
        <v>125</v>
      </c>
      <c r="Q81" s="20" t="s">
        <v>125</v>
      </c>
      <c r="R81" s="20" t="s">
        <v>125</v>
      </c>
      <c r="S81" s="20" t="s">
        <v>125</v>
      </c>
      <c r="T81" s="18">
        <f t="shared" si="1"/>
        <v>1</v>
      </c>
    </row>
    <row r="82" spans="1:20" s="9" customFormat="1" ht="28" x14ac:dyDescent="0.15">
      <c r="A82" s="37" t="s">
        <v>65</v>
      </c>
      <c r="B82" s="37" t="s">
        <v>25</v>
      </c>
      <c r="C82" s="204" t="s">
        <v>452</v>
      </c>
      <c r="D82" s="205" t="s">
        <v>614</v>
      </c>
      <c r="E82" s="204" t="s">
        <v>453</v>
      </c>
      <c r="F82" s="204" t="s">
        <v>454</v>
      </c>
      <c r="G82" s="206">
        <v>1</v>
      </c>
      <c r="H82" s="20" t="s">
        <v>125</v>
      </c>
      <c r="I82" s="20" t="s">
        <v>125</v>
      </c>
      <c r="J82" s="20" t="s">
        <v>125</v>
      </c>
      <c r="K82" s="20" t="s">
        <v>125</v>
      </c>
      <c r="L82" s="20" t="s">
        <v>125</v>
      </c>
      <c r="M82" s="10">
        <v>1</v>
      </c>
      <c r="N82" s="20" t="s">
        <v>125</v>
      </c>
      <c r="O82" s="20" t="s">
        <v>125</v>
      </c>
      <c r="P82" s="20" t="s">
        <v>125</v>
      </c>
      <c r="Q82" s="20" t="s">
        <v>125</v>
      </c>
      <c r="R82" s="20" t="s">
        <v>125</v>
      </c>
      <c r="S82" s="20" t="s">
        <v>125</v>
      </c>
      <c r="T82" s="18">
        <f t="shared" si="1"/>
        <v>1</v>
      </c>
    </row>
    <row r="83" spans="1:20" s="9" customFormat="1" ht="28" x14ac:dyDescent="0.15">
      <c r="A83" s="37" t="s">
        <v>65</v>
      </c>
      <c r="B83" s="37" t="s">
        <v>25</v>
      </c>
      <c r="C83" s="204" t="s">
        <v>452</v>
      </c>
      <c r="D83" s="205" t="s">
        <v>615</v>
      </c>
      <c r="E83" s="204" t="s">
        <v>453</v>
      </c>
      <c r="F83" s="204" t="s">
        <v>454</v>
      </c>
      <c r="G83" s="206">
        <v>1</v>
      </c>
      <c r="H83" s="20" t="s">
        <v>125</v>
      </c>
      <c r="I83" s="20" t="s">
        <v>125</v>
      </c>
      <c r="J83" s="20" t="s">
        <v>125</v>
      </c>
      <c r="K83" s="20" t="s">
        <v>125</v>
      </c>
      <c r="L83" s="20" t="s">
        <v>125</v>
      </c>
      <c r="M83" s="10">
        <v>1</v>
      </c>
      <c r="N83" s="20" t="s">
        <v>125</v>
      </c>
      <c r="O83" s="20" t="s">
        <v>125</v>
      </c>
      <c r="P83" s="20" t="s">
        <v>125</v>
      </c>
      <c r="Q83" s="20" t="s">
        <v>125</v>
      </c>
      <c r="R83" s="20" t="s">
        <v>125</v>
      </c>
      <c r="S83" s="20" t="s">
        <v>125</v>
      </c>
      <c r="T83" s="18">
        <f t="shared" si="1"/>
        <v>1</v>
      </c>
    </row>
    <row r="84" spans="1:20" s="9" customFormat="1" ht="28" x14ac:dyDescent="0.15">
      <c r="A84" s="37" t="s">
        <v>65</v>
      </c>
      <c r="B84" s="37" t="s">
        <v>25</v>
      </c>
      <c r="C84" s="204" t="s">
        <v>452</v>
      </c>
      <c r="D84" s="205" t="s">
        <v>616</v>
      </c>
      <c r="E84" s="204" t="s">
        <v>453</v>
      </c>
      <c r="F84" s="204" t="s">
        <v>454</v>
      </c>
      <c r="G84" s="206">
        <v>1</v>
      </c>
      <c r="H84" s="20" t="s">
        <v>125</v>
      </c>
      <c r="I84" s="20" t="s">
        <v>125</v>
      </c>
      <c r="J84" s="20" t="s">
        <v>125</v>
      </c>
      <c r="K84" s="20" t="s">
        <v>125</v>
      </c>
      <c r="L84" s="20" t="s">
        <v>125</v>
      </c>
      <c r="M84" s="10">
        <v>1</v>
      </c>
      <c r="N84" s="20" t="s">
        <v>125</v>
      </c>
      <c r="O84" s="20" t="s">
        <v>125</v>
      </c>
      <c r="P84" s="20" t="s">
        <v>125</v>
      </c>
      <c r="Q84" s="20" t="s">
        <v>125</v>
      </c>
      <c r="R84" s="20" t="s">
        <v>125</v>
      </c>
      <c r="S84" s="20" t="s">
        <v>125</v>
      </c>
      <c r="T84" s="18">
        <f t="shared" si="1"/>
        <v>1</v>
      </c>
    </row>
    <row r="85" spans="1:20" s="9" customFormat="1" ht="28" x14ac:dyDescent="0.15">
      <c r="A85" s="37" t="s">
        <v>65</v>
      </c>
      <c r="B85" s="37" t="s">
        <v>25</v>
      </c>
      <c r="C85" s="204" t="s">
        <v>452</v>
      </c>
      <c r="D85" s="205" t="s">
        <v>617</v>
      </c>
      <c r="E85" s="204" t="s">
        <v>453</v>
      </c>
      <c r="F85" s="204" t="s">
        <v>454</v>
      </c>
      <c r="G85" s="206">
        <v>1</v>
      </c>
      <c r="H85" s="20" t="s">
        <v>125</v>
      </c>
      <c r="I85" s="20" t="s">
        <v>125</v>
      </c>
      <c r="J85" s="20" t="s">
        <v>125</v>
      </c>
      <c r="K85" s="20" t="s">
        <v>125</v>
      </c>
      <c r="L85" s="20" t="s">
        <v>125</v>
      </c>
      <c r="M85" s="10">
        <v>1</v>
      </c>
      <c r="N85" s="20" t="s">
        <v>125</v>
      </c>
      <c r="O85" s="20" t="s">
        <v>125</v>
      </c>
      <c r="P85" s="20" t="s">
        <v>125</v>
      </c>
      <c r="Q85" s="20" t="s">
        <v>125</v>
      </c>
      <c r="R85" s="20" t="s">
        <v>125</v>
      </c>
      <c r="S85" s="20" t="s">
        <v>125</v>
      </c>
      <c r="T85" s="18">
        <f t="shared" si="1"/>
        <v>1</v>
      </c>
    </row>
    <row r="86" spans="1:20" s="9" customFormat="1" ht="28" x14ac:dyDescent="0.15">
      <c r="A86" s="37" t="s">
        <v>65</v>
      </c>
      <c r="B86" s="37" t="s">
        <v>25</v>
      </c>
      <c r="C86" s="204" t="s">
        <v>452</v>
      </c>
      <c r="D86" s="205" t="s">
        <v>618</v>
      </c>
      <c r="E86" s="207" t="s">
        <v>453</v>
      </c>
      <c r="F86" s="207" t="s">
        <v>454</v>
      </c>
      <c r="G86" s="208">
        <v>1</v>
      </c>
      <c r="H86" s="20" t="s">
        <v>125</v>
      </c>
      <c r="I86" s="20" t="s">
        <v>125</v>
      </c>
      <c r="J86" s="20" t="s">
        <v>125</v>
      </c>
      <c r="K86" s="20" t="s">
        <v>125</v>
      </c>
      <c r="L86" s="20" t="s">
        <v>125</v>
      </c>
      <c r="M86" s="10">
        <v>1</v>
      </c>
      <c r="N86" s="20" t="s">
        <v>125</v>
      </c>
      <c r="O86" s="20" t="s">
        <v>125</v>
      </c>
      <c r="P86" s="20" t="s">
        <v>125</v>
      </c>
      <c r="Q86" s="20" t="s">
        <v>125</v>
      </c>
      <c r="R86" s="20" t="s">
        <v>125</v>
      </c>
      <c r="S86" s="20" t="s">
        <v>125</v>
      </c>
      <c r="T86" s="18">
        <f t="shared" si="1"/>
        <v>1</v>
      </c>
    </row>
    <row r="87" spans="1:20" s="9" customFormat="1" ht="28" x14ac:dyDescent="0.15">
      <c r="A87" s="37" t="s">
        <v>65</v>
      </c>
      <c r="B87" s="37" t="s">
        <v>25</v>
      </c>
      <c r="C87" s="204" t="s">
        <v>449</v>
      </c>
      <c r="D87" s="206" t="s">
        <v>596</v>
      </c>
      <c r="E87" s="204" t="s">
        <v>450</v>
      </c>
      <c r="F87" s="204" t="s">
        <v>451</v>
      </c>
      <c r="G87" s="206">
        <v>3</v>
      </c>
      <c r="H87" s="20" t="s">
        <v>125</v>
      </c>
      <c r="I87" s="20" t="s">
        <v>125</v>
      </c>
      <c r="J87" s="20" t="s">
        <v>125</v>
      </c>
      <c r="K87" s="10">
        <v>1</v>
      </c>
      <c r="L87" s="20" t="s">
        <v>125</v>
      </c>
      <c r="M87" s="20" t="s">
        <v>125</v>
      </c>
      <c r="N87" s="20" t="s">
        <v>125</v>
      </c>
      <c r="O87" s="10">
        <v>1</v>
      </c>
      <c r="P87" s="20" t="s">
        <v>125</v>
      </c>
      <c r="Q87" s="20" t="s">
        <v>125</v>
      </c>
      <c r="R87" s="20" t="s">
        <v>125</v>
      </c>
      <c r="S87" s="10">
        <v>1</v>
      </c>
      <c r="T87" s="18">
        <f t="shared" si="1"/>
        <v>3</v>
      </c>
    </row>
    <row r="88" spans="1:20" s="9" customFormat="1" ht="28" x14ac:dyDescent="0.15">
      <c r="A88" s="37" t="s">
        <v>65</v>
      </c>
      <c r="B88" s="37" t="s">
        <v>25</v>
      </c>
      <c r="C88" s="204" t="s">
        <v>449</v>
      </c>
      <c r="D88" s="205" t="s">
        <v>600</v>
      </c>
      <c r="E88" s="204" t="s">
        <v>450</v>
      </c>
      <c r="F88" s="204" t="s">
        <v>451</v>
      </c>
      <c r="G88" s="206">
        <v>3</v>
      </c>
      <c r="H88" s="20" t="s">
        <v>125</v>
      </c>
      <c r="I88" s="20" t="s">
        <v>125</v>
      </c>
      <c r="J88" s="20" t="s">
        <v>125</v>
      </c>
      <c r="K88" s="10">
        <v>1</v>
      </c>
      <c r="L88" s="20" t="s">
        <v>125</v>
      </c>
      <c r="M88" s="20" t="s">
        <v>125</v>
      </c>
      <c r="N88" s="20" t="s">
        <v>125</v>
      </c>
      <c r="O88" s="10">
        <v>1</v>
      </c>
      <c r="P88" s="20" t="s">
        <v>125</v>
      </c>
      <c r="Q88" s="20" t="s">
        <v>125</v>
      </c>
      <c r="R88" s="20" t="s">
        <v>125</v>
      </c>
      <c r="S88" s="10">
        <v>1</v>
      </c>
      <c r="T88" s="18">
        <f t="shared" si="1"/>
        <v>3</v>
      </c>
    </row>
    <row r="89" spans="1:20" s="9" customFormat="1" ht="28" x14ac:dyDescent="0.15">
      <c r="A89" s="37" t="s">
        <v>65</v>
      </c>
      <c r="B89" s="37" t="s">
        <v>25</v>
      </c>
      <c r="C89" s="204" t="s">
        <v>449</v>
      </c>
      <c r="D89" s="205" t="s">
        <v>601</v>
      </c>
      <c r="E89" s="204" t="s">
        <v>450</v>
      </c>
      <c r="F89" s="204" t="s">
        <v>451</v>
      </c>
      <c r="G89" s="206">
        <v>3</v>
      </c>
      <c r="H89" s="20" t="s">
        <v>125</v>
      </c>
      <c r="I89" s="20" t="s">
        <v>125</v>
      </c>
      <c r="J89" s="20" t="s">
        <v>125</v>
      </c>
      <c r="K89" s="10">
        <v>1</v>
      </c>
      <c r="L89" s="20" t="s">
        <v>125</v>
      </c>
      <c r="M89" s="20" t="s">
        <v>125</v>
      </c>
      <c r="N89" s="20" t="s">
        <v>125</v>
      </c>
      <c r="O89" s="10">
        <v>1</v>
      </c>
      <c r="P89" s="20" t="s">
        <v>125</v>
      </c>
      <c r="Q89" s="20" t="s">
        <v>125</v>
      </c>
      <c r="R89" s="20" t="s">
        <v>125</v>
      </c>
      <c r="S89" s="10">
        <v>1</v>
      </c>
      <c r="T89" s="18">
        <f t="shared" si="1"/>
        <v>3</v>
      </c>
    </row>
    <row r="90" spans="1:20" s="9" customFormat="1" ht="28" x14ac:dyDescent="0.15">
      <c r="A90" s="37" t="s">
        <v>65</v>
      </c>
      <c r="B90" s="37" t="s">
        <v>25</v>
      </c>
      <c r="C90" s="204" t="s">
        <v>449</v>
      </c>
      <c r="D90" s="205" t="s">
        <v>602</v>
      </c>
      <c r="E90" s="204" t="s">
        <v>450</v>
      </c>
      <c r="F90" s="204" t="s">
        <v>451</v>
      </c>
      <c r="G90" s="206">
        <v>3</v>
      </c>
      <c r="H90" s="20" t="s">
        <v>125</v>
      </c>
      <c r="I90" s="20" t="s">
        <v>125</v>
      </c>
      <c r="J90" s="20" t="s">
        <v>125</v>
      </c>
      <c r="K90" s="10">
        <v>1</v>
      </c>
      <c r="L90" s="20" t="s">
        <v>125</v>
      </c>
      <c r="M90" s="20" t="s">
        <v>125</v>
      </c>
      <c r="N90" s="20" t="s">
        <v>125</v>
      </c>
      <c r="O90" s="10">
        <v>1</v>
      </c>
      <c r="P90" s="20" t="s">
        <v>125</v>
      </c>
      <c r="Q90" s="20" t="s">
        <v>125</v>
      </c>
      <c r="R90" s="20" t="s">
        <v>125</v>
      </c>
      <c r="S90" s="10">
        <v>1</v>
      </c>
      <c r="T90" s="18">
        <f t="shared" si="1"/>
        <v>3</v>
      </c>
    </row>
    <row r="91" spans="1:20" s="9" customFormat="1" ht="28" x14ac:dyDescent="0.15">
      <c r="A91" s="37" t="s">
        <v>65</v>
      </c>
      <c r="B91" s="37" t="s">
        <v>25</v>
      </c>
      <c r="C91" s="204" t="s">
        <v>449</v>
      </c>
      <c r="D91" s="205" t="s">
        <v>603</v>
      </c>
      <c r="E91" s="204" t="s">
        <v>450</v>
      </c>
      <c r="F91" s="204" t="s">
        <v>451</v>
      </c>
      <c r="G91" s="206">
        <v>3</v>
      </c>
      <c r="H91" s="20" t="s">
        <v>125</v>
      </c>
      <c r="I91" s="20" t="s">
        <v>125</v>
      </c>
      <c r="J91" s="20" t="s">
        <v>125</v>
      </c>
      <c r="K91" s="10">
        <v>1</v>
      </c>
      <c r="L91" s="20" t="s">
        <v>125</v>
      </c>
      <c r="M91" s="20" t="s">
        <v>125</v>
      </c>
      <c r="N91" s="20" t="s">
        <v>125</v>
      </c>
      <c r="O91" s="10">
        <v>1</v>
      </c>
      <c r="P91" s="20" t="s">
        <v>125</v>
      </c>
      <c r="Q91" s="20" t="s">
        <v>125</v>
      </c>
      <c r="R91" s="20" t="s">
        <v>125</v>
      </c>
      <c r="S91" s="10">
        <v>1</v>
      </c>
      <c r="T91" s="18">
        <f t="shared" si="1"/>
        <v>3</v>
      </c>
    </row>
    <row r="92" spans="1:20" s="9" customFormat="1" ht="28" x14ac:dyDescent="0.15">
      <c r="A92" s="37" t="s">
        <v>65</v>
      </c>
      <c r="B92" s="37" t="s">
        <v>25</v>
      </c>
      <c r="C92" s="204" t="s">
        <v>449</v>
      </c>
      <c r="D92" s="205" t="s">
        <v>604</v>
      </c>
      <c r="E92" s="204" t="s">
        <v>450</v>
      </c>
      <c r="F92" s="204" t="s">
        <v>451</v>
      </c>
      <c r="G92" s="206">
        <v>3</v>
      </c>
      <c r="H92" s="20" t="s">
        <v>125</v>
      </c>
      <c r="I92" s="20" t="s">
        <v>125</v>
      </c>
      <c r="J92" s="20" t="s">
        <v>125</v>
      </c>
      <c r="K92" s="10">
        <v>1</v>
      </c>
      <c r="L92" s="20" t="s">
        <v>125</v>
      </c>
      <c r="M92" s="20" t="s">
        <v>125</v>
      </c>
      <c r="N92" s="20" t="s">
        <v>125</v>
      </c>
      <c r="O92" s="10">
        <v>1</v>
      </c>
      <c r="P92" s="20" t="s">
        <v>125</v>
      </c>
      <c r="Q92" s="20" t="s">
        <v>125</v>
      </c>
      <c r="R92" s="20" t="s">
        <v>125</v>
      </c>
      <c r="S92" s="10">
        <v>1</v>
      </c>
      <c r="T92" s="18">
        <f t="shared" si="1"/>
        <v>3</v>
      </c>
    </row>
    <row r="93" spans="1:20" s="9" customFormat="1" ht="28" x14ac:dyDescent="0.15">
      <c r="A93" s="37" t="s">
        <v>65</v>
      </c>
      <c r="B93" s="37" t="s">
        <v>25</v>
      </c>
      <c r="C93" s="204" t="s">
        <v>449</v>
      </c>
      <c r="D93" s="205" t="s">
        <v>605</v>
      </c>
      <c r="E93" s="204" t="s">
        <v>450</v>
      </c>
      <c r="F93" s="204" t="s">
        <v>451</v>
      </c>
      <c r="G93" s="206">
        <v>3</v>
      </c>
      <c r="H93" s="20" t="s">
        <v>125</v>
      </c>
      <c r="I93" s="20" t="s">
        <v>125</v>
      </c>
      <c r="J93" s="20" t="s">
        <v>125</v>
      </c>
      <c r="K93" s="10">
        <v>1</v>
      </c>
      <c r="L93" s="20" t="s">
        <v>125</v>
      </c>
      <c r="M93" s="20" t="s">
        <v>125</v>
      </c>
      <c r="N93" s="20" t="s">
        <v>125</v>
      </c>
      <c r="O93" s="10">
        <v>1</v>
      </c>
      <c r="P93" s="20" t="s">
        <v>125</v>
      </c>
      <c r="Q93" s="20" t="s">
        <v>125</v>
      </c>
      <c r="R93" s="20" t="s">
        <v>125</v>
      </c>
      <c r="S93" s="10">
        <v>1</v>
      </c>
      <c r="T93" s="18">
        <f t="shared" si="1"/>
        <v>3</v>
      </c>
    </row>
    <row r="94" spans="1:20" s="9" customFormat="1" ht="28" x14ac:dyDescent="0.15">
      <c r="A94" s="37" t="s">
        <v>65</v>
      </c>
      <c r="B94" s="37" t="s">
        <v>25</v>
      </c>
      <c r="C94" s="204" t="s">
        <v>449</v>
      </c>
      <c r="D94" s="205" t="s">
        <v>606</v>
      </c>
      <c r="E94" s="204" t="s">
        <v>450</v>
      </c>
      <c r="F94" s="204" t="s">
        <v>451</v>
      </c>
      <c r="G94" s="206">
        <v>3</v>
      </c>
      <c r="H94" s="20" t="s">
        <v>125</v>
      </c>
      <c r="I94" s="20" t="s">
        <v>125</v>
      </c>
      <c r="J94" s="20" t="s">
        <v>125</v>
      </c>
      <c r="K94" s="10">
        <v>1</v>
      </c>
      <c r="L94" s="20" t="s">
        <v>125</v>
      </c>
      <c r="M94" s="20" t="s">
        <v>125</v>
      </c>
      <c r="N94" s="20" t="s">
        <v>125</v>
      </c>
      <c r="O94" s="10">
        <v>1</v>
      </c>
      <c r="P94" s="20" t="s">
        <v>125</v>
      </c>
      <c r="Q94" s="20" t="s">
        <v>125</v>
      </c>
      <c r="R94" s="20" t="s">
        <v>125</v>
      </c>
      <c r="S94" s="10">
        <v>1</v>
      </c>
      <c r="T94" s="18">
        <f t="shared" si="1"/>
        <v>3</v>
      </c>
    </row>
    <row r="95" spans="1:20" s="9" customFormat="1" ht="28" x14ac:dyDescent="0.15">
      <c r="A95" s="37" t="s">
        <v>65</v>
      </c>
      <c r="B95" s="38" t="s">
        <v>25</v>
      </c>
      <c r="C95" s="204" t="s">
        <v>449</v>
      </c>
      <c r="D95" s="209" t="s">
        <v>607</v>
      </c>
      <c r="E95" s="204" t="s">
        <v>450</v>
      </c>
      <c r="F95" s="204" t="s">
        <v>451</v>
      </c>
      <c r="G95" s="206">
        <v>3</v>
      </c>
      <c r="H95" s="20" t="s">
        <v>125</v>
      </c>
      <c r="I95" s="20" t="s">
        <v>125</v>
      </c>
      <c r="J95" s="20" t="s">
        <v>125</v>
      </c>
      <c r="K95" s="10">
        <v>1</v>
      </c>
      <c r="L95" s="20" t="s">
        <v>125</v>
      </c>
      <c r="M95" s="20" t="s">
        <v>125</v>
      </c>
      <c r="N95" s="20" t="s">
        <v>125</v>
      </c>
      <c r="O95" s="10">
        <v>1</v>
      </c>
      <c r="P95" s="20" t="s">
        <v>125</v>
      </c>
      <c r="Q95" s="20" t="s">
        <v>125</v>
      </c>
      <c r="R95" s="20" t="s">
        <v>125</v>
      </c>
      <c r="S95" s="10">
        <v>1</v>
      </c>
      <c r="T95" s="18">
        <f t="shared" ref="T95:T138" si="2">+SUM(H95:S95)</f>
        <v>3</v>
      </c>
    </row>
    <row r="96" spans="1:20" s="9" customFormat="1" ht="28" x14ac:dyDescent="0.15">
      <c r="A96" s="37" t="s">
        <v>65</v>
      </c>
      <c r="B96" s="38" t="s">
        <v>25</v>
      </c>
      <c r="C96" s="204" t="s">
        <v>449</v>
      </c>
      <c r="D96" s="209" t="s">
        <v>608</v>
      </c>
      <c r="E96" s="204" t="s">
        <v>450</v>
      </c>
      <c r="F96" s="204" t="s">
        <v>451</v>
      </c>
      <c r="G96" s="206">
        <v>3</v>
      </c>
      <c r="H96" s="20" t="s">
        <v>125</v>
      </c>
      <c r="I96" s="20" t="s">
        <v>125</v>
      </c>
      <c r="J96" s="20" t="s">
        <v>125</v>
      </c>
      <c r="K96" s="10">
        <v>1</v>
      </c>
      <c r="L96" s="20" t="s">
        <v>125</v>
      </c>
      <c r="M96" s="20" t="s">
        <v>125</v>
      </c>
      <c r="N96" s="20" t="s">
        <v>125</v>
      </c>
      <c r="O96" s="10">
        <v>1</v>
      </c>
      <c r="P96" s="20" t="s">
        <v>125</v>
      </c>
      <c r="Q96" s="20" t="s">
        <v>125</v>
      </c>
      <c r="R96" s="20" t="s">
        <v>125</v>
      </c>
      <c r="S96" s="10">
        <v>1</v>
      </c>
      <c r="T96" s="18">
        <f t="shared" si="2"/>
        <v>3</v>
      </c>
    </row>
    <row r="97" spans="1:20" s="9" customFormat="1" ht="28" x14ac:dyDescent="0.15">
      <c r="A97" s="37" t="s">
        <v>65</v>
      </c>
      <c r="B97" s="38" t="s">
        <v>25</v>
      </c>
      <c r="C97" s="204" t="s">
        <v>449</v>
      </c>
      <c r="D97" s="209" t="s">
        <v>609</v>
      </c>
      <c r="E97" s="204" t="s">
        <v>450</v>
      </c>
      <c r="F97" s="204" t="s">
        <v>451</v>
      </c>
      <c r="G97" s="206">
        <v>3</v>
      </c>
      <c r="H97" s="20" t="s">
        <v>125</v>
      </c>
      <c r="I97" s="20" t="s">
        <v>125</v>
      </c>
      <c r="J97" s="20" t="s">
        <v>125</v>
      </c>
      <c r="K97" s="10">
        <v>1</v>
      </c>
      <c r="L97" s="20" t="s">
        <v>125</v>
      </c>
      <c r="M97" s="20" t="s">
        <v>125</v>
      </c>
      <c r="N97" s="20" t="s">
        <v>125</v>
      </c>
      <c r="O97" s="10">
        <v>1</v>
      </c>
      <c r="P97" s="20" t="s">
        <v>125</v>
      </c>
      <c r="Q97" s="20" t="s">
        <v>125</v>
      </c>
      <c r="R97" s="20" t="s">
        <v>125</v>
      </c>
      <c r="S97" s="10">
        <v>1</v>
      </c>
      <c r="T97" s="18">
        <f t="shared" si="2"/>
        <v>3</v>
      </c>
    </row>
    <row r="98" spans="1:20" s="9" customFormat="1" ht="28" x14ac:dyDescent="0.15">
      <c r="A98" s="37" t="s">
        <v>65</v>
      </c>
      <c r="B98" s="38" t="s">
        <v>25</v>
      </c>
      <c r="C98" s="204" t="s">
        <v>449</v>
      </c>
      <c r="D98" s="209" t="s">
        <v>610</v>
      </c>
      <c r="E98" s="204" t="s">
        <v>450</v>
      </c>
      <c r="F98" s="204" t="s">
        <v>451</v>
      </c>
      <c r="G98" s="206">
        <v>3</v>
      </c>
      <c r="H98" s="20" t="s">
        <v>125</v>
      </c>
      <c r="I98" s="20" t="s">
        <v>125</v>
      </c>
      <c r="J98" s="20" t="s">
        <v>125</v>
      </c>
      <c r="K98" s="10">
        <v>1</v>
      </c>
      <c r="L98" s="20" t="s">
        <v>125</v>
      </c>
      <c r="M98" s="20" t="s">
        <v>125</v>
      </c>
      <c r="N98" s="20" t="s">
        <v>125</v>
      </c>
      <c r="O98" s="10">
        <v>1</v>
      </c>
      <c r="P98" s="20" t="s">
        <v>125</v>
      </c>
      <c r="Q98" s="20" t="s">
        <v>125</v>
      </c>
      <c r="R98" s="20" t="s">
        <v>125</v>
      </c>
      <c r="S98" s="10">
        <v>1</v>
      </c>
      <c r="T98" s="18">
        <f t="shared" si="2"/>
        <v>3</v>
      </c>
    </row>
    <row r="99" spans="1:20" s="9" customFormat="1" ht="28" x14ac:dyDescent="0.15">
      <c r="A99" s="37" t="s">
        <v>65</v>
      </c>
      <c r="B99" s="38" t="s">
        <v>25</v>
      </c>
      <c r="C99" s="204" t="s">
        <v>449</v>
      </c>
      <c r="D99" s="209" t="s">
        <v>611</v>
      </c>
      <c r="E99" s="204" t="s">
        <v>450</v>
      </c>
      <c r="F99" s="204" t="s">
        <v>451</v>
      </c>
      <c r="G99" s="206">
        <v>3</v>
      </c>
      <c r="H99" s="20" t="s">
        <v>125</v>
      </c>
      <c r="I99" s="20" t="s">
        <v>125</v>
      </c>
      <c r="J99" s="20" t="s">
        <v>125</v>
      </c>
      <c r="K99" s="10">
        <v>1</v>
      </c>
      <c r="L99" s="20" t="s">
        <v>125</v>
      </c>
      <c r="M99" s="20" t="s">
        <v>125</v>
      </c>
      <c r="N99" s="20" t="s">
        <v>125</v>
      </c>
      <c r="O99" s="10">
        <v>1</v>
      </c>
      <c r="P99" s="20" t="s">
        <v>125</v>
      </c>
      <c r="Q99" s="20" t="s">
        <v>125</v>
      </c>
      <c r="R99" s="20" t="s">
        <v>125</v>
      </c>
      <c r="S99" s="10">
        <v>1</v>
      </c>
      <c r="T99" s="18">
        <f t="shared" si="2"/>
        <v>3</v>
      </c>
    </row>
    <row r="100" spans="1:20" s="9" customFormat="1" ht="28" x14ac:dyDescent="0.15">
      <c r="A100" s="37" t="s">
        <v>65</v>
      </c>
      <c r="B100" s="38" t="s">
        <v>25</v>
      </c>
      <c r="C100" s="204" t="s">
        <v>449</v>
      </c>
      <c r="D100" s="209" t="s">
        <v>612</v>
      </c>
      <c r="E100" s="204" t="s">
        <v>450</v>
      </c>
      <c r="F100" s="204" t="s">
        <v>451</v>
      </c>
      <c r="G100" s="206">
        <v>3</v>
      </c>
      <c r="H100" s="20" t="s">
        <v>125</v>
      </c>
      <c r="I100" s="20" t="s">
        <v>125</v>
      </c>
      <c r="J100" s="20" t="s">
        <v>125</v>
      </c>
      <c r="K100" s="10">
        <v>1</v>
      </c>
      <c r="L100" s="20" t="s">
        <v>125</v>
      </c>
      <c r="M100" s="20" t="s">
        <v>125</v>
      </c>
      <c r="N100" s="20" t="s">
        <v>125</v>
      </c>
      <c r="O100" s="10">
        <v>1</v>
      </c>
      <c r="P100" s="20" t="s">
        <v>125</v>
      </c>
      <c r="Q100" s="20" t="s">
        <v>125</v>
      </c>
      <c r="R100" s="20" t="s">
        <v>125</v>
      </c>
      <c r="S100" s="10">
        <v>1</v>
      </c>
      <c r="T100" s="18">
        <f t="shared" si="2"/>
        <v>3</v>
      </c>
    </row>
    <row r="101" spans="1:20" s="9" customFormat="1" ht="28" x14ac:dyDescent="0.15">
      <c r="A101" s="37" t="s">
        <v>65</v>
      </c>
      <c r="B101" s="38" t="s">
        <v>25</v>
      </c>
      <c r="C101" s="204" t="s">
        <v>449</v>
      </c>
      <c r="D101" s="209" t="s">
        <v>613</v>
      </c>
      <c r="E101" s="204" t="s">
        <v>450</v>
      </c>
      <c r="F101" s="204" t="s">
        <v>451</v>
      </c>
      <c r="G101" s="206">
        <v>3</v>
      </c>
      <c r="H101" s="20" t="s">
        <v>125</v>
      </c>
      <c r="I101" s="20" t="s">
        <v>125</v>
      </c>
      <c r="J101" s="20" t="s">
        <v>125</v>
      </c>
      <c r="K101" s="10">
        <v>1</v>
      </c>
      <c r="L101" s="20" t="s">
        <v>125</v>
      </c>
      <c r="M101" s="20" t="s">
        <v>125</v>
      </c>
      <c r="N101" s="20" t="s">
        <v>125</v>
      </c>
      <c r="O101" s="10">
        <v>1</v>
      </c>
      <c r="P101" s="20" t="s">
        <v>125</v>
      </c>
      <c r="Q101" s="20" t="s">
        <v>125</v>
      </c>
      <c r="R101" s="20" t="s">
        <v>125</v>
      </c>
      <c r="S101" s="10">
        <v>1</v>
      </c>
      <c r="T101" s="18">
        <f t="shared" si="2"/>
        <v>3</v>
      </c>
    </row>
    <row r="102" spans="1:20" s="9" customFormat="1" ht="28" x14ac:dyDescent="0.15">
      <c r="A102" s="37" t="s">
        <v>65</v>
      </c>
      <c r="B102" s="38" t="s">
        <v>25</v>
      </c>
      <c r="C102" s="204" t="s">
        <v>449</v>
      </c>
      <c r="D102" s="209" t="s">
        <v>614</v>
      </c>
      <c r="E102" s="204" t="s">
        <v>450</v>
      </c>
      <c r="F102" s="204" t="s">
        <v>451</v>
      </c>
      <c r="G102" s="206">
        <v>3</v>
      </c>
      <c r="H102" s="20" t="s">
        <v>125</v>
      </c>
      <c r="I102" s="20" t="s">
        <v>125</v>
      </c>
      <c r="J102" s="20" t="s">
        <v>125</v>
      </c>
      <c r="K102" s="10">
        <v>1</v>
      </c>
      <c r="L102" s="20" t="s">
        <v>125</v>
      </c>
      <c r="M102" s="20" t="s">
        <v>125</v>
      </c>
      <c r="N102" s="20" t="s">
        <v>125</v>
      </c>
      <c r="O102" s="10">
        <v>1</v>
      </c>
      <c r="P102" s="20" t="s">
        <v>125</v>
      </c>
      <c r="Q102" s="20" t="s">
        <v>125</v>
      </c>
      <c r="R102" s="20" t="s">
        <v>125</v>
      </c>
      <c r="S102" s="10">
        <v>1</v>
      </c>
      <c r="T102" s="18">
        <f t="shared" si="2"/>
        <v>3</v>
      </c>
    </row>
    <row r="103" spans="1:20" s="9" customFormat="1" ht="28" x14ac:dyDescent="0.15">
      <c r="A103" s="37" t="s">
        <v>65</v>
      </c>
      <c r="B103" s="38" t="s">
        <v>25</v>
      </c>
      <c r="C103" s="204" t="s">
        <v>449</v>
      </c>
      <c r="D103" s="209" t="s">
        <v>615</v>
      </c>
      <c r="E103" s="204" t="s">
        <v>450</v>
      </c>
      <c r="F103" s="204" t="s">
        <v>451</v>
      </c>
      <c r="G103" s="206">
        <v>3</v>
      </c>
      <c r="H103" s="20" t="s">
        <v>125</v>
      </c>
      <c r="I103" s="20" t="s">
        <v>125</v>
      </c>
      <c r="J103" s="20" t="s">
        <v>125</v>
      </c>
      <c r="K103" s="10">
        <v>1</v>
      </c>
      <c r="L103" s="20" t="s">
        <v>125</v>
      </c>
      <c r="M103" s="20" t="s">
        <v>125</v>
      </c>
      <c r="N103" s="20" t="s">
        <v>125</v>
      </c>
      <c r="O103" s="10">
        <v>1</v>
      </c>
      <c r="P103" s="20" t="s">
        <v>125</v>
      </c>
      <c r="Q103" s="20" t="s">
        <v>125</v>
      </c>
      <c r="R103" s="20" t="s">
        <v>125</v>
      </c>
      <c r="S103" s="10">
        <v>1</v>
      </c>
      <c r="T103" s="18">
        <f t="shared" si="2"/>
        <v>3</v>
      </c>
    </row>
    <row r="104" spans="1:20" s="9" customFormat="1" ht="28" x14ac:dyDescent="0.15">
      <c r="A104" s="37" t="s">
        <v>65</v>
      </c>
      <c r="B104" s="38" t="s">
        <v>25</v>
      </c>
      <c r="C104" s="204" t="s">
        <v>449</v>
      </c>
      <c r="D104" s="209" t="s">
        <v>616</v>
      </c>
      <c r="E104" s="204" t="s">
        <v>450</v>
      </c>
      <c r="F104" s="204" t="s">
        <v>451</v>
      </c>
      <c r="G104" s="206">
        <v>3</v>
      </c>
      <c r="H104" s="20" t="s">
        <v>125</v>
      </c>
      <c r="I104" s="20" t="s">
        <v>125</v>
      </c>
      <c r="J104" s="20" t="s">
        <v>125</v>
      </c>
      <c r="K104" s="10">
        <v>1</v>
      </c>
      <c r="L104" s="20" t="s">
        <v>125</v>
      </c>
      <c r="M104" s="20" t="s">
        <v>125</v>
      </c>
      <c r="N104" s="20" t="s">
        <v>125</v>
      </c>
      <c r="O104" s="10">
        <v>1</v>
      </c>
      <c r="P104" s="20" t="s">
        <v>125</v>
      </c>
      <c r="Q104" s="20" t="s">
        <v>125</v>
      </c>
      <c r="R104" s="20" t="s">
        <v>125</v>
      </c>
      <c r="S104" s="10">
        <v>1</v>
      </c>
      <c r="T104" s="18">
        <f t="shared" si="2"/>
        <v>3</v>
      </c>
    </row>
    <row r="105" spans="1:20" s="9" customFormat="1" ht="28" x14ac:dyDescent="0.15">
      <c r="A105" s="37" t="s">
        <v>65</v>
      </c>
      <c r="B105" s="38" t="s">
        <v>25</v>
      </c>
      <c r="C105" s="204" t="s">
        <v>449</v>
      </c>
      <c r="D105" s="209" t="s">
        <v>617</v>
      </c>
      <c r="E105" s="204" t="s">
        <v>450</v>
      </c>
      <c r="F105" s="204" t="s">
        <v>451</v>
      </c>
      <c r="G105" s="206">
        <v>3</v>
      </c>
      <c r="H105" s="20" t="s">
        <v>125</v>
      </c>
      <c r="I105" s="20" t="s">
        <v>125</v>
      </c>
      <c r="J105" s="20" t="s">
        <v>125</v>
      </c>
      <c r="K105" s="10">
        <v>1</v>
      </c>
      <c r="L105" s="20" t="s">
        <v>125</v>
      </c>
      <c r="M105" s="20" t="s">
        <v>125</v>
      </c>
      <c r="N105" s="20" t="s">
        <v>125</v>
      </c>
      <c r="O105" s="10">
        <v>1</v>
      </c>
      <c r="P105" s="20" t="s">
        <v>125</v>
      </c>
      <c r="Q105" s="20" t="s">
        <v>125</v>
      </c>
      <c r="R105" s="20" t="s">
        <v>125</v>
      </c>
      <c r="S105" s="10">
        <v>1</v>
      </c>
      <c r="T105" s="18">
        <f t="shared" si="2"/>
        <v>3</v>
      </c>
    </row>
    <row r="106" spans="1:20" s="9" customFormat="1" ht="28" x14ac:dyDescent="0.15">
      <c r="A106" s="37" t="s">
        <v>65</v>
      </c>
      <c r="B106" s="38" t="s">
        <v>25</v>
      </c>
      <c r="C106" s="207" t="s">
        <v>449</v>
      </c>
      <c r="D106" s="210" t="s">
        <v>618</v>
      </c>
      <c r="E106" s="207" t="s">
        <v>450</v>
      </c>
      <c r="F106" s="207" t="s">
        <v>451</v>
      </c>
      <c r="G106" s="208">
        <v>3</v>
      </c>
      <c r="H106" s="20" t="s">
        <v>125</v>
      </c>
      <c r="I106" s="20" t="s">
        <v>125</v>
      </c>
      <c r="J106" s="20" t="s">
        <v>125</v>
      </c>
      <c r="K106" s="10">
        <v>1</v>
      </c>
      <c r="L106" s="20" t="s">
        <v>125</v>
      </c>
      <c r="M106" s="20" t="s">
        <v>125</v>
      </c>
      <c r="N106" s="20" t="s">
        <v>125</v>
      </c>
      <c r="O106" s="10">
        <v>1</v>
      </c>
      <c r="P106" s="20" t="s">
        <v>125</v>
      </c>
      <c r="Q106" s="20" t="s">
        <v>125</v>
      </c>
      <c r="R106" s="20" t="s">
        <v>125</v>
      </c>
      <c r="S106" s="10">
        <v>1</v>
      </c>
      <c r="T106" s="18">
        <f t="shared" si="2"/>
        <v>3</v>
      </c>
    </row>
    <row r="107" spans="1:20" s="9" customFormat="1" ht="28" x14ac:dyDescent="0.15">
      <c r="A107" s="37" t="s">
        <v>65</v>
      </c>
      <c r="B107" s="38" t="s">
        <v>25</v>
      </c>
      <c r="C107" s="211" t="s">
        <v>455</v>
      </c>
      <c r="D107" s="205" t="s">
        <v>596</v>
      </c>
      <c r="E107" s="204" t="s">
        <v>456</v>
      </c>
      <c r="F107" s="211" t="s">
        <v>457</v>
      </c>
      <c r="G107" s="206">
        <v>4</v>
      </c>
      <c r="H107" s="20" t="s">
        <v>125</v>
      </c>
      <c r="I107" s="20" t="s">
        <v>125</v>
      </c>
      <c r="J107" s="10">
        <v>1</v>
      </c>
      <c r="K107" s="20" t="s">
        <v>125</v>
      </c>
      <c r="L107" s="20" t="s">
        <v>125</v>
      </c>
      <c r="M107" s="10">
        <v>1</v>
      </c>
      <c r="N107" s="20" t="s">
        <v>125</v>
      </c>
      <c r="O107" s="20" t="s">
        <v>125</v>
      </c>
      <c r="P107" s="10">
        <v>1</v>
      </c>
      <c r="Q107" s="20" t="s">
        <v>125</v>
      </c>
      <c r="R107" s="20" t="s">
        <v>125</v>
      </c>
      <c r="S107" s="10">
        <v>1</v>
      </c>
      <c r="T107" s="18">
        <f t="shared" si="2"/>
        <v>4</v>
      </c>
    </row>
    <row r="108" spans="1:20" s="9" customFormat="1" ht="28" x14ac:dyDescent="0.15">
      <c r="A108" s="37" t="s">
        <v>65</v>
      </c>
      <c r="B108" s="38" t="s">
        <v>25</v>
      </c>
      <c r="C108" s="204" t="s">
        <v>455</v>
      </c>
      <c r="D108" s="212" t="s">
        <v>600</v>
      </c>
      <c r="E108" s="204" t="s">
        <v>456</v>
      </c>
      <c r="F108" s="211" t="s">
        <v>457</v>
      </c>
      <c r="G108" s="206">
        <v>8</v>
      </c>
      <c r="H108" s="20" t="s">
        <v>125</v>
      </c>
      <c r="I108" s="20" t="s">
        <v>125</v>
      </c>
      <c r="J108" s="10">
        <v>2</v>
      </c>
      <c r="K108" s="20" t="s">
        <v>125</v>
      </c>
      <c r="L108" s="20" t="s">
        <v>125</v>
      </c>
      <c r="M108" s="10">
        <v>2</v>
      </c>
      <c r="N108" s="20" t="s">
        <v>125</v>
      </c>
      <c r="O108" s="20" t="s">
        <v>125</v>
      </c>
      <c r="P108" s="10">
        <v>2</v>
      </c>
      <c r="Q108" s="20" t="s">
        <v>125</v>
      </c>
      <c r="R108" s="20" t="s">
        <v>125</v>
      </c>
      <c r="S108" s="10">
        <v>2</v>
      </c>
      <c r="T108" s="18">
        <f t="shared" si="2"/>
        <v>8</v>
      </c>
    </row>
    <row r="109" spans="1:20" s="9" customFormat="1" ht="28" x14ac:dyDescent="0.15">
      <c r="A109" s="37" t="s">
        <v>65</v>
      </c>
      <c r="B109" s="38" t="s">
        <v>25</v>
      </c>
      <c r="C109" s="204" t="s">
        <v>455</v>
      </c>
      <c r="D109" s="205" t="s">
        <v>601</v>
      </c>
      <c r="E109" s="204" t="s">
        <v>456</v>
      </c>
      <c r="F109" s="211" t="s">
        <v>457</v>
      </c>
      <c r="G109" s="206">
        <v>4</v>
      </c>
      <c r="H109" s="20" t="s">
        <v>125</v>
      </c>
      <c r="I109" s="20" t="s">
        <v>125</v>
      </c>
      <c r="J109" s="10">
        <v>1</v>
      </c>
      <c r="K109" s="20" t="s">
        <v>125</v>
      </c>
      <c r="L109" s="20" t="s">
        <v>125</v>
      </c>
      <c r="M109" s="10">
        <v>1</v>
      </c>
      <c r="N109" s="20" t="s">
        <v>125</v>
      </c>
      <c r="O109" s="20" t="s">
        <v>125</v>
      </c>
      <c r="P109" s="10">
        <v>1</v>
      </c>
      <c r="Q109" s="20" t="s">
        <v>125</v>
      </c>
      <c r="R109" s="20" t="s">
        <v>125</v>
      </c>
      <c r="S109" s="10">
        <v>1</v>
      </c>
      <c r="T109" s="18">
        <f t="shared" si="2"/>
        <v>4</v>
      </c>
    </row>
    <row r="110" spans="1:20" s="9" customFormat="1" ht="28" x14ac:dyDescent="0.15">
      <c r="A110" s="37" t="s">
        <v>65</v>
      </c>
      <c r="B110" s="38" t="s">
        <v>25</v>
      </c>
      <c r="C110" s="204" t="s">
        <v>455</v>
      </c>
      <c r="D110" s="205" t="s">
        <v>602</v>
      </c>
      <c r="E110" s="204" t="s">
        <v>456</v>
      </c>
      <c r="F110" s="211" t="s">
        <v>457</v>
      </c>
      <c r="G110" s="206">
        <v>12</v>
      </c>
      <c r="H110" s="20" t="s">
        <v>125</v>
      </c>
      <c r="I110" s="20" t="s">
        <v>125</v>
      </c>
      <c r="J110" s="10">
        <v>3</v>
      </c>
      <c r="K110" s="20" t="s">
        <v>125</v>
      </c>
      <c r="L110" s="20" t="s">
        <v>125</v>
      </c>
      <c r="M110" s="10">
        <v>3</v>
      </c>
      <c r="N110" s="20" t="s">
        <v>125</v>
      </c>
      <c r="O110" s="20" t="s">
        <v>125</v>
      </c>
      <c r="P110" s="10">
        <v>3</v>
      </c>
      <c r="Q110" s="20" t="s">
        <v>125</v>
      </c>
      <c r="R110" s="20" t="s">
        <v>125</v>
      </c>
      <c r="S110" s="10">
        <v>3</v>
      </c>
      <c r="T110" s="18">
        <f t="shared" si="2"/>
        <v>12</v>
      </c>
    </row>
    <row r="111" spans="1:20" s="9" customFormat="1" ht="28" x14ac:dyDescent="0.15">
      <c r="A111" s="37" t="s">
        <v>65</v>
      </c>
      <c r="B111" s="38" t="s">
        <v>25</v>
      </c>
      <c r="C111" s="204" t="s">
        <v>455</v>
      </c>
      <c r="D111" s="205" t="s">
        <v>603</v>
      </c>
      <c r="E111" s="204" t="s">
        <v>456</v>
      </c>
      <c r="F111" s="211" t="s">
        <v>457</v>
      </c>
      <c r="G111" s="206">
        <v>8</v>
      </c>
      <c r="H111" s="20" t="s">
        <v>125</v>
      </c>
      <c r="I111" s="20" t="s">
        <v>125</v>
      </c>
      <c r="J111" s="10">
        <v>2</v>
      </c>
      <c r="K111" s="20" t="s">
        <v>125</v>
      </c>
      <c r="L111" s="20" t="s">
        <v>125</v>
      </c>
      <c r="M111" s="10">
        <v>2</v>
      </c>
      <c r="N111" s="20" t="s">
        <v>125</v>
      </c>
      <c r="O111" s="20" t="s">
        <v>125</v>
      </c>
      <c r="P111" s="10">
        <v>2</v>
      </c>
      <c r="Q111" s="20" t="s">
        <v>125</v>
      </c>
      <c r="R111" s="20" t="s">
        <v>125</v>
      </c>
      <c r="S111" s="10">
        <v>2</v>
      </c>
      <c r="T111" s="18">
        <f t="shared" si="2"/>
        <v>8</v>
      </c>
    </row>
    <row r="112" spans="1:20" s="9" customFormat="1" ht="28" x14ac:dyDescent="0.15">
      <c r="A112" s="37" t="s">
        <v>65</v>
      </c>
      <c r="B112" s="38" t="s">
        <v>25</v>
      </c>
      <c r="C112" s="204" t="s">
        <v>455</v>
      </c>
      <c r="D112" s="205" t="s">
        <v>604</v>
      </c>
      <c r="E112" s="204" t="s">
        <v>456</v>
      </c>
      <c r="F112" s="211" t="s">
        <v>457</v>
      </c>
      <c r="G112" s="206">
        <v>12</v>
      </c>
      <c r="H112" s="20" t="s">
        <v>125</v>
      </c>
      <c r="I112" s="20" t="s">
        <v>125</v>
      </c>
      <c r="J112" s="10">
        <v>3</v>
      </c>
      <c r="K112" s="20" t="s">
        <v>125</v>
      </c>
      <c r="L112" s="20" t="s">
        <v>125</v>
      </c>
      <c r="M112" s="10">
        <v>3</v>
      </c>
      <c r="N112" s="20" t="s">
        <v>125</v>
      </c>
      <c r="O112" s="20" t="s">
        <v>125</v>
      </c>
      <c r="P112" s="10">
        <v>3</v>
      </c>
      <c r="Q112" s="20" t="s">
        <v>125</v>
      </c>
      <c r="R112" s="20" t="s">
        <v>125</v>
      </c>
      <c r="S112" s="10">
        <v>3</v>
      </c>
      <c r="T112" s="18">
        <f t="shared" si="2"/>
        <v>12</v>
      </c>
    </row>
    <row r="113" spans="1:20 16384:16384" ht="28" x14ac:dyDescent="0.15">
      <c r="A113" s="37" t="s">
        <v>65</v>
      </c>
      <c r="B113" s="38" t="s">
        <v>25</v>
      </c>
      <c r="C113" s="204" t="s">
        <v>455</v>
      </c>
      <c r="D113" s="205" t="s">
        <v>605</v>
      </c>
      <c r="E113" s="204" t="s">
        <v>456</v>
      </c>
      <c r="F113" s="211" t="s">
        <v>457</v>
      </c>
      <c r="G113" s="206">
        <v>16</v>
      </c>
      <c r="H113" s="20" t="s">
        <v>125</v>
      </c>
      <c r="I113" s="20" t="s">
        <v>125</v>
      </c>
      <c r="J113" s="10">
        <v>4</v>
      </c>
      <c r="K113" s="20" t="s">
        <v>125</v>
      </c>
      <c r="L113" s="20" t="s">
        <v>125</v>
      </c>
      <c r="M113" s="10">
        <v>4</v>
      </c>
      <c r="N113" s="20" t="s">
        <v>125</v>
      </c>
      <c r="O113" s="20" t="s">
        <v>125</v>
      </c>
      <c r="P113" s="10">
        <v>4</v>
      </c>
      <c r="Q113" s="20" t="s">
        <v>125</v>
      </c>
      <c r="R113" s="20" t="s">
        <v>125</v>
      </c>
      <c r="S113" s="10">
        <v>4</v>
      </c>
      <c r="T113" s="18">
        <f t="shared" si="2"/>
        <v>16</v>
      </c>
      <c r="XFD113" s="9"/>
    </row>
    <row r="114" spans="1:20 16384:16384" ht="28" x14ac:dyDescent="0.15">
      <c r="A114" s="37" t="s">
        <v>65</v>
      </c>
      <c r="B114" s="38" t="s">
        <v>25</v>
      </c>
      <c r="C114" s="204" t="s">
        <v>455</v>
      </c>
      <c r="D114" s="205" t="s">
        <v>606</v>
      </c>
      <c r="E114" s="204" t="s">
        <v>456</v>
      </c>
      <c r="F114" s="211" t="s">
        <v>457</v>
      </c>
      <c r="G114" s="206">
        <v>4</v>
      </c>
      <c r="H114" s="20" t="s">
        <v>125</v>
      </c>
      <c r="I114" s="20" t="s">
        <v>125</v>
      </c>
      <c r="J114" s="10">
        <v>1</v>
      </c>
      <c r="K114" s="20" t="s">
        <v>125</v>
      </c>
      <c r="L114" s="20" t="s">
        <v>125</v>
      </c>
      <c r="M114" s="10">
        <v>1</v>
      </c>
      <c r="N114" s="20" t="s">
        <v>125</v>
      </c>
      <c r="O114" s="20" t="s">
        <v>125</v>
      </c>
      <c r="P114" s="10">
        <v>1</v>
      </c>
      <c r="Q114" s="20" t="s">
        <v>125</v>
      </c>
      <c r="R114" s="20" t="s">
        <v>125</v>
      </c>
      <c r="S114" s="10">
        <v>1</v>
      </c>
      <c r="T114" s="18">
        <f t="shared" si="2"/>
        <v>4</v>
      </c>
      <c r="XFD114" s="9"/>
    </row>
    <row r="115" spans="1:20 16384:16384" ht="28" x14ac:dyDescent="0.15">
      <c r="A115" s="37" t="s">
        <v>65</v>
      </c>
      <c r="B115" s="38" t="s">
        <v>25</v>
      </c>
      <c r="C115" s="204" t="s">
        <v>455</v>
      </c>
      <c r="D115" s="209" t="s">
        <v>607</v>
      </c>
      <c r="E115" s="204" t="s">
        <v>456</v>
      </c>
      <c r="F115" s="211" t="s">
        <v>457</v>
      </c>
      <c r="G115" s="206">
        <v>4</v>
      </c>
      <c r="H115" s="20" t="s">
        <v>125</v>
      </c>
      <c r="I115" s="20" t="s">
        <v>125</v>
      </c>
      <c r="J115" s="10">
        <v>1</v>
      </c>
      <c r="K115" s="20" t="s">
        <v>125</v>
      </c>
      <c r="L115" s="20" t="s">
        <v>125</v>
      </c>
      <c r="M115" s="10">
        <v>1</v>
      </c>
      <c r="N115" s="20" t="s">
        <v>125</v>
      </c>
      <c r="O115" s="20" t="s">
        <v>125</v>
      </c>
      <c r="P115" s="10">
        <v>1</v>
      </c>
      <c r="Q115" s="20" t="s">
        <v>125</v>
      </c>
      <c r="R115" s="20" t="s">
        <v>125</v>
      </c>
      <c r="S115" s="10">
        <v>1</v>
      </c>
      <c r="T115" s="18">
        <f t="shared" si="2"/>
        <v>4</v>
      </c>
      <c r="XFD115" s="9"/>
    </row>
    <row r="116" spans="1:20 16384:16384" ht="28" x14ac:dyDescent="0.15">
      <c r="A116" s="37" t="s">
        <v>65</v>
      </c>
      <c r="B116" s="38" t="s">
        <v>25</v>
      </c>
      <c r="C116" s="204" t="s">
        <v>455</v>
      </c>
      <c r="D116" s="209" t="s">
        <v>608</v>
      </c>
      <c r="E116" s="204" t="s">
        <v>456</v>
      </c>
      <c r="F116" s="211" t="s">
        <v>457</v>
      </c>
      <c r="G116" s="206">
        <v>4</v>
      </c>
      <c r="H116" s="20" t="s">
        <v>125</v>
      </c>
      <c r="I116" s="20" t="s">
        <v>125</v>
      </c>
      <c r="J116" s="10">
        <v>1</v>
      </c>
      <c r="K116" s="20" t="s">
        <v>125</v>
      </c>
      <c r="L116" s="20" t="s">
        <v>125</v>
      </c>
      <c r="M116" s="10">
        <v>1</v>
      </c>
      <c r="N116" s="20" t="s">
        <v>125</v>
      </c>
      <c r="O116" s="20" t="s">
        <v>125</v>
      </c>
      <c r="P116" s="10">
        <v>1</v>
      </c>
      <c r="Q116" s="20" t="s">
        <v>125</v>
      </c>
      <c r="R116" s="20" t="s">
        <v>125</v>
      </c>
      <c r="S116" s="10">
        <v>1</v>
      </c>
      <c r="T116" s="18">
        <f t="shared" si="2"/>
        <v>4</v>
      </c>
      <c r="XFD116" s="9"/>
    </row>
    <row r="117" spans="1:20 16384:16384" ht="28" x14ac:dyDescent="0.15">
      <c r="A117" s="37" t="s">
        <v>65</v>
      </c>
      <c r="B117" s="38" t="s">
        <v>25</v>
      </c>
      <c r="C117" s="204" t="s">
        <v>455</v>
      </c>
      <c r="D117" s="209" t="s">
        <v>609</v>
      </c>
      <c r="E117" s="204" t="s">
        <v>456</v>
      </c>
      <c r="F117" s="211" t="s">
        <v>457</v>
      </c>
      <c r="G117" s="206">
        <v>4</v>
      </c>
      <c r="H117" s="20" t="s">
        <v>125</v>
      </c>
      <c r="I117" s="20" t="s">
        <v>125</v>
      </c>
      <c r="J117" s="10">
        <v>1</v>
      </c>
      <c r="K117" s="20" t="s">
        <v>125</v>
      </c>
      <c r="L117" s="20" t="s">
        <v>125</v>
      </c>
      <c r="M117" s="10">
        <v>1</v>
      </c>
      <c r="N117" s="20" t="s">
        <v>125</v>
      </c>
      <c r="O117" s="20" t="s">
        <v>125</v>
      </c>
      <c r="P117" s="10">
        <v>1</v>
      </c>
      <c r="Q117" s="20" t="s">
        <v>125</v>
      </c>
      <c r="R117" s="20" t="s">
        <v>125</v>
      </c>
      <c r="S117" s="10">
        <v>1</v>
      </c>
      <c r="T117" s="18">
        <f t="shared" si="2"/>
        <v>4</v>
      </c>
      <c r="XFD117" s="9"/>
    </row>
    <row r="118" spans="1:20 16384:16384" ht="28" x14ac:dyDescent="0.15">
      <c r="A118" s="37" t="s">
        <v>65</v>
      </c>
      <c r="B118" s="38" t="s">
        <v>25</v>
      </c>
      <c r="C118" s="204" t="s">
        <v>455</v>
      </c>
      <c r="D118" s="209" t="s">
        <v>610</v>
      </c>
      <c r="E118" s="204" t="s">
        <v>456</v>
      </c>
      <c r="F118" s="211" t="s">
        <v>457</v>
      </c>
      <c r="G118" s="206">
        <v>4</v>
      </c>
      <c r="H118" s="20" t="s">
        <v>125</v>
      </c>
      <c r="I118" s="20" t="s">
        <v>125</v>
      </c>
      <c r="J118" s="10">
        <v>1</v>
      </c>
      <c r="K118" s="20" t="s">
        <v>125</v>
      </c>
      <c r="L118" s="20" t="s">
        <v>125</v>
      </c>
      <c r="M118" s="10">
        <v>1</v>
      </c>
      <c r="N118" s="20" t="s">
        <v>125</v>
      </c>
      <c r="O118" s="20" t="s">
        <v>125</v>
      </c>
      <c r="P118" s="10">
        <v>1</v>
      </c>
      <c r="Q118" s="20" t="s">
        <v>125</v>
      </c>
      <c r="R118" s="20" t="s">
        <v>125</v>
      </c>
      <c r="S118" s="10">
        <v>1</v>
      </c>
      <c r="T118" s="18">
        <f t="shared" si="2"/>
        <v>4</v>
      </c>
      <c r="XFD118" s="9"/>
    </row>
    <row r="119" spans="1:20 16384:16384" ht="28" x14ac:dyDescent="0.15">
      <c r="A119" s="37" t="s">
        <v>65</v>
      </c>
      <c r="B119" s="38" t="s">
        <v>25</v>
      </c>
      <c r="C119" s="204" t="s">
        <v>455</v>
      </c>
      <c r="D119" s="209" t="s">
        <v>611</v>
      </c>
      <c r="E119" s="204" t="s">
        <v>456</v>
      </c>
      <c r="F119" s="211" t="s">
        <v>457</v>
      </c>
      <c r="G119" s="206">
        <v>8</v>
      </c>
      <c r="H119" s="20" t="s">
        <v>125</v>
      </c>
      <c r="I119" s="20" t="s">
        <v>125</v>
      </c>
      <c r="J119" s="10">
        <v>2</v>
      </c>
      <c r="K119" s="20" t="s">
        <v>125</v>
      </c>
      <c r="L119" s="20" t="s">
        <v>125</v>
      </c>
      <c r="M119" s="10">
        <v>2</v>
      </c>
      <c r="N119" s="20" t="s">
        <v>125</v>
      </c>
      <c r="O119" s="20" t="s">
        <v>125</v>
      </c>
      <c r="P119" s="10">
        <v>2</v>
      </c>
      <c r="Q119" s="20" t="s">
        <v>125</v>
      </c>
      <c r="R119" s="20" t="s">
        <v>125</v>
      </c>
      <c r="S119" s="10">
        <v>2</v>
      </c>
      <c r="T119" s="18">
        <f t="shared" si="2"/>
        <v>8</v>
      </c>
      <c r="XFD119" s="9"/>
    </row>
    <row r="120" spans="1:20 16384:16384" ht="28" x14ac:dyDescent="0.15">
      <c r="A120" s="37" t="s">
        <v>65</v>
      </c>
      <c r="B120" s="38" t="s">
        <v>25</v>
      </c>
      <c r="C120" s="204" t="s">
        <v>455</v>
      </c>
      <c r="D120" s="209" t="s">
        <v>612</v>
      </c>
      <c r="E120" s="204" t="s">
        <v>456</v>
      </c>
      <c r="F120" s="211" t="s">
        <v>457</v>
      </c>
      <c r="G120" s="206">
        <v>16</v>
      </c>
      <c r="H120" s="20" t="s">
        <v>125</v>
      </c>
      <c r="I120" s="20" t="s">
        <v>125</v>
      </c>
      <c r="J120" s="10">
        <v>4</v>
      </c>
      <c r="K120" s="20" t="s">
        <v>125</v>
      </c>
      <c r="L120" s="20" t="s">
        <v>125</v>
      </c>
      <c r="M120" s="10">
        <v>4</v>
      </c>
      <c r="N120" s="20" t="s">
        <v>125</v>
      </c>
      <c r="O120" s="20" t="s">
        <v>125</v>
      </c>
      <c r="P120" s="10">
        <v>4</v>
      </c>
      <c r="Q120" s="20" t="s">
        <v>125</v>
      </c>
      <c r="R120" s="20" t="s">
        <v>125</v>
      </c>
      <c r="S120" s="10">
        <v>4</v>
      </c>
      <c r="T120" s="18">
        <f t="shared" si="2"/>
        <v>16</v>
      </c>
      <c r="XFD120" s="9"/>
    </row>
    <row r="121" spans="1:20 16384:16384" ht="28" x14ac:dyDescent="0.15">
      <c r="A121" s="37" t="s">
        <v>65</v>
      </c>
      <c r="B121" s="38" t="s">
        <v>25</v>
      </c>
      <c r="C121" s="204" t="s">
        <v>455</v>
      </c>
      <c r="D121" s="209" t="s">
        <v>613</v>
      </c>
      <c r="E121" s="204" t="s">
        <v>456</v>
      </c>
      <c r="F121" s="211" t="s">
        <v>457</v>
      </c>
      <c r="G121" s="206">
        <v>16</v>
      </c>
      <c r="H121" s="20" t="s">
        <v>125</v>
      </c>
      <c r="I121" s="20" t="s">
        <v>125</v>
      </c>
      <c r="J121" s="10">
        <v>4</v>
      </c>
      <c r="K121" s="20" t="s">
        <v>125</v>
      </c>
      <c r="L121" s="20" t="s">
        <v>125</v>
      </c>
      <c r="M121" s="10">
        <v>4</v>
      </c>
      <c r="N121" s="20" t="s">
        <v>125</v>
      </c>
      <c r="O121" s="20" t="s">
        <v>125</v>
      </c>
      <c r="P121" s="10">
        <v>4</v>
      </c>
      <c r="Q121" s="20" t="s">
        <v>125</v>
      </c>
      <c r="R121" s="20" t="s">
        <v>125</v>
      </c>
      <c r="S121" s="10">
        <v>4</v>
      </c>
      <c r="T121" s="18">
        <f t="shared" si="2"/>
        <v>16</v>
      </c>
      <c r="XFD121" s="9"/>
    </row>
    <row r="122" spans="1:20 16384:16384" ht="28" x14ac:dyDescent="0.15">
      <c r="A122" s="37" t="s">
        <v>65</v>
      </c>
      <c r="B122" s="38" t="s">
        <v>25</v>
      </c>
      <c r="C122" s="204" t="s">
        <v>455</v>
      </c>
      <c r="D122" s="209" t="s">
        <v>616</v>
      </c>
      <c r="E122" s="204" t="s">
        <v>456</v>
      </c>
      <c r="F122" s="211" t="s">
        <v>457</v>
      </c>
      <c r="G122" s="206">
        <v>4</v>
      </c>
      <c r="H122" s="20" t="s">
        <v>125</v>
      </c>
      <c r="I122" s="20" t="s">
        <v>125</v>
      </c>
      <c r="J122" s="10">
        <v>1</v>
      </c>
      <c r="K122" s="20" t="s">
        <v>125</v>
      </c>
      <c r="L122" s="20" t="s">
        <v>125</v>
      </c>
      <c r="M122" s="10">
        <v>1</v>
      </c>
      <c r="N122" s="20" t="s">
        <v>125</v>
      </c>
      <c r="O122" s="20" t="s">
        <v>125</v>
      </c>
      <c r="P122" s="10">
        <v>1</v>
      </c>
      <c r="Q122" s="20" t="s">
        <v>125</v>
      </c>
      <c r="R122" s="20" t="s">
        <v>125</v>
      </c>
      <c r="S122" s="10">
        <v>1</v>
      </c>
      <c r="T122" s="18">
        <f t="shared" si="2"/>
        <v>4</v>
      </c>
      <c r="XFD122" s="9"/>
    </row>
    <row r="123" spans="1:20 16384:16384" ht="28" x14ac:dyDescent="0.15">
      <c r="A123" s="37" t="s">
        <v>65</v>
      </c>
      <c r="B123" s="38" t="s">
        <v>25</v>
      </c>
      <c r="C123" s="204" t="s">
        <v>455</v>
      </c>
      <c r="D123" s="209" t="s">
        <v>617</v>
      </c>
      <c r="E123" s="204" t="s">
        <v>456</v>
      </c>
      <c r="F123" s="211" t="s">
        <v>457</v>
      </c>
      <c r="G123" s="206">
        <v>4</v>
      </c>
      <c r="H123" s="20" t="s">
        <v>125</v>
      </c>
      <c r="I123" s="20" t="s">
        <v>125</v>
      </c>
      <c r="J123" s="10">
        <v>1</v>
      </c>
      <c r="K123" s="20" t="s">
        <v>125</v>
      </c>
      <c r="L123" s="20" t="s">
        <v>125</v>
      </c>
      <c r="M123" s="10">
        <v>1</v>
      </c>
      <c r="N123" s="20" t="s">
        <v>125</v>
      </c>
      <c r="O123" s="20" t="s">
        <v>125</v>
      </c>
      <c r="P123" s="10">
        <v>1</v>
      </c>
      <c r="Q123" s="20" t="s">
        <v>125</v>
      </c>
      <c r="R123" s="20" t="s">
        <v>125</v>
      </c>
      <c r="S123" s="10">
        <v>1</v>
      </c>
      <c r="T123" s="18">
        <f t="shared" si="2"/>
        <v>4</v>
      </c>
      <c r="XFD123" s="9"/>
    </row>
    <row r="124" spans="1:20 16384:16384" ht="28" x14ac:dyDescent="0.15">
      <c r="A124" s="37" t="s">
        <v>65</v>
      </c>
      <c r="B124" s="38" t="s">
        <v>25</v>
      </c>
      <c r="C124" s="204" t="s">
        <v>455</v>
      </c>
      <c r="D124" s="209" t="s">
        <v>618</v>
      </c>
      <c r="E124" s="204" t="s">
        <v>456</v>
      </c>
      <c r="F124" s="211" t="s">
        <v>457</v>
      </c>
      <c r="G124" s="206">
        <v>8</v>
      </c>
      <c r="H124" s="20" t="s">
        <v>125</v>
      </c>
      <c r="I124" s="20" t="s">
        <v>125</v>
      </c>
      <c r="J124" s="10">
        <v>2</v>
      </c>
      <c r="K124" s="20" t="s">
        <v>125</v>
      </c>
      <c r="L124" s="20" t="s">
        <v>125</v>
      </c>
      <c r="M124" s="10">
        <v>2</v>
      </c>
      <c r="N124" s="20" t="s">
        <v>125</v>
      </c>
      <c r="O124" s="20" t="s">
        <v>125</v>
      </c>
      <c r="P124" s="10">
        <v>2</v>
      </c>
      <c r="Q124" s="20" t="s">
        <v>125</v>
      </c>
      <c r="R124" s="20" t="s">
        <v>125</v>
      </c>
      <c r="S124" s="10">
        <v>2</v>
      </c>
      <c r="T124" s="18">
        <f t="shared" si="2"/>
        <v>8</v>
      </c>
      <c r="XFD124" s="9"/>
    </row>
    <row r="125" spans="1:20 16384:16384" ht="99.75" customHeight="1" x14ac:dyDescent="0.15">
      <c r="A125" s="37" t="s">
        <v>65</v>
      </c>
      <c r="B125" s="38" t="s">
        <v>32</v>
      </c>
      <c r="C125" s="39" t="s">
        <v>461</v>
      </c>
      <c r="D125" s="40" t="s">
        <v>596</v>
      </c>
      <c r="E125" s="41" t="s">
        <v>624</v>
      </c>
      <c r="F125" s="42" t="s">
        <v>463</v>
      </c>
      <c r="G125" s="23">
        <v>100</v>
      </c>
      <c r="H125" s="20" t="s">
        <v>125</v>
      </c>
      <c r="I125" s="20" t="s">
        <v>125</v>
      </c>
      <c r="J125" s="20" t="s">
        <v>125</v>
      </c>
      <c r="K125" s="20" t="s">
        <v>125</v>
      </c>
      <c r="L125" s="20" t="s">
        <v>125</v>
      </c>
      <c r="M125" s="20" t="s">
        <v>125</v>
      </c>
      <c r="N125" s="43">
        <v>50</v>
      </c>
      <c r="O125" s="20" t="s">
        <v>125</v>
      </c>
      <c r="P125" s="20" t="s">
        <v>125</v>
      </c>
      <c r="Q125" s="20" t="s">
        <v>125</v>
      </c>
      <c r="R125" s="20" t="s">
        <v>125</v>
      </c>
      <c r="S125" s="43">
        <v>50</v>
      </c>
      <c r="T125" s="44">
        <f t="shared" si="2"/>
        <v>100</v>
      </c>
      <c r="XFD125" s="49"/>
    </row>
    <row r="126" spans="1:20 16384:16384" ht="84" x14ac:dyDescent="0.15">
      <c r="A126" s="37" t="s">
        <v>65</v>
      </c>
      <c r="B126" s="38" t="s">
        <v>32</v>
      </c>
      <c r="C126" s="39" t="s">
        <v>461</v>
      </c>
      <c r="D126" s="45" t="s">
        <v>600</v>
      </c>
      <c r="E126" s="41" t="s">
        <v>624</v>
      </c>
      <c r="F126" s="42" t="s">
        <v>463</v>
      </c>
      <c r="G126" s="23">
        <v>69</v>
      </c>
      <c r="H126" s="20" t="s">
        <v>125</v>
      </c>
      <c r="I126" s="20" t="s">
        <v>125</v>
      </c>
      <c r="J126" s="20" t="s">
        <v>125</v>
      </c>
      <c r="K126" s="20" t="s">
        <v>125</v>
      </c>
      <c r="L126" s="20" t="s">
        <v>125</v>
      </c>
      <c r="M126" s="20" t="s">
        <v>125</v>
      </c>
      <c r="N126" s="43">
        <v>35</v>
      </c>
      <c r="O126" s="20" t="s">
        <v>125</v>
      </c>
      <c r="P126" s="20" t="s">
        <v>125</v>
      </c>
      <c r="Q126" s="20" t="s">
        <v>125</v>
      </c>
      <c r="R126" s="20" t="s">
        <v>125</v>
      </c>
      <c r="S126" s="43">
        <v>34</v>
      </c>
      <c r="T126" s="44">
        <f t="shared" si="2"/>
        <v>69</v>
      </c>
      <c r="XFD126" s="49"/>
    </row>
    <row r="127" spans="1:20 16384:16384" ht="84" x14ac:dyDescent="0.15">
      <c r="A127" s="37" t="s">
        <v>65</v>
      </c>
      <c r="B127" s="38" t="s">
        <v>32</v>
      </c>
      <c r="C127" s="39" t="s">
        <v>461</v>
      </c>
      <c r="D127" s="45" t="s">
        <v>625</v>
      </c>
      <c r="E127" s="41" t="s">
        <v>624</v>
      </c>
      <c r="F127" s="42" t="s">
        <v>463</v>
      </c>
      <c r="G127" s="23">
        <v>69</v>
      </c>
      <c r="H127" s="20" t="s">
        <v>125</v>
      </c>
      <c r="I127" s="20" t="s">
        <v>125</v>
      </c>
      <c r="J127" s="20" t="s">
        <v>125</v>
      </c>
      <c r="K127" s="20" t="s">
        <v>125</v>
      </c>
      <c r="L127" s="20" t="s">
        <v>125</v>
      </c>
      <c r="M127" s="20" t="s">
        <v>125</v>
      </c>
      <c r="N127" s="43">
        <v>35</v>
      </c>
      <c r="O127" s="20" t="s">
        <v>125</v>
      </c>
      <c r="P127" s="20" t="s">
        <v>125</v>
      </c>
      <c r="Q127" s="20" t="s">
        <v>125</v>
      </c>
      <c r="R127" s="20" t="s">
        <v>125</v>
      </c>
      <c r="S127" s="43">
        <v>34</v>
      </c>
      <c r="T127" s="44">
        <f t="shared" si="2"/>
        <v>69</v>
      </c>
      <c r="XFD127" s="49"/>
    </row>
    <row r="128" spans="1:20 16384:16384" ht="84" x14ac:dyDescent="0.15">
      <c r="A128" s="37" t="s">
        <v>65</v>
      </c>
      <c r="B128" s="38" t="s">
        <v>32</v>
      </c>
      <c r="C128" s="39" t="s">
        <v>461</v>
      </c>
      <c r="D128" s="45" t="s">
        <v>626</v>
      </c>
      <c r="E128" s="41" t="s">
        <v>624</v>
      </c>
      <c r="F128" s="42" t="s">
        <v>463</v>
      </c>
      <c r="G128" s="23">
        <v>160</v>
      </c>
      <c r="H128" s="20" t="s">
        <v>125</v>
      </c>
      <c r="I128" s="20" t="s">
        <v>125</v>
      </c>
      <c r="J128" s="20" t="s">
        <v>125</v>
      </c>
      <c r="K128" s="20" t="s">
        <v>125</v>
      </c>
      <c r="L128" s="20" t="s">
        <v>125</v>
      </c>
      <c r="M128" s="20" t="s">
        <v>125</v>
      </c>
      <c r="N128" s="43">
        <v>80</v>
      </c>
      <c r="O128" s="20" t="s">
        <v>125</v>
      </c>
      <c r="P128" s="20" t="s">
        <v>125</v>
      </c>
      <c r="Q128" s="20" t="s">
        <v>125</v>
      </c>
      <c r="R128" s="20" t="s">
        <v>125</v>
      </c>
      <c r="S128" s="43">
        <v>80</v>
      </c>
      <c r="T128" s="44">
        <f t="shared" si="2"/>
        <v>160</v>
      </c>
      <c r="XFD128" s="49"/>
    </row>
    <row r="129" spans="1:20 16384:16384" ht="84" x14ac:dyDescent="0.15">
      <c r="A129" s="37" t="s">
        <v>65</v>
      </c>
      <c r="B129" s="38" t="s">
        <v>32</v>
      </c>
      <c r="C129" s="39" t="s">
        <v>461</v>
      </c>
      <c r="D129" s="45" t="s">
        <v>603</v>
      </c>
      <c r="E129" s="41" t="s">
        <v>624</v>
      </c>
      <c r="F129" s="42" t="s">
        <v>463</v>
      </c>
      <c r="G129" s="23">
        <v>69</v>
      </c>
      <c r="H129" s="20" t="s">
        <v>125</v>
      </c>
      <c r="I129" s="20" t="s">
        <v>125</v>
      </c>
      <c r="J129" s="20" t="s">
        <v>125</v>
      </c>
      <c r="K129" s="20" t="s">
        <v>125</v>
      </c>
      <c r="L129" s="20" t="s">
        <v>125</v>
      </c>
      <c r="M129" s="20" t="s">
        <v>125</v>
      </c>
      <c r="N129" s="43">
        <v>35</v>
      </c>
      <c r="O129" s="20" t="s">
        <v>125</v>
      </c>
      <c r="P129" s="20" t="s">
        <v>125</v>
      </c>
      <c r="Q129" s="20" t="s">
        <v>125</v>
      </c>
      <c r="R129" s="20" t="s">
        <v>125</v>
      </c>
      <c r="S129" s="43">
        <v>34</v>
      </c>
      <c r="T129" s="44">
        <f t="shared" si="2"/>
        <v>69</v>
      </c>
      <c r="XFD129" s="49"/>
    </row>
    <row r="130" spans="1:20 16384:16384" ht="84" x14ac:dyDescent="0.15">
      <c r="A130" s="37" t="s">
        <v>65</v>
      </c>
      <c r="B130" s="38" t="s">
        <v>32</v>
      </c>
      <c r="C130" s="39" t="s">
        <v>461</v>
      </c>
      <c r="D130" s="45" t="s">
        <v>604</v>
      </c>
      <c r="E130" s="41" t="s">
        <v>624</v>
      </c>
      <c r="F130" s="42" t="s">
        <v>463</v>
      </c>
      <c r="G130" s="23">
        <v>298</v>
      </c>
      <c r="H130" s="20" t="s">
        <v>125</v>
      </c>
      <c r="I130" s="20" t="s">
        <v>125</v>
      </c>
      <c r="J130" s="20" t="s">
        <v>125</v>
      </c>
      <c r="K130" s="20" t="s">
        <v>125</v>
      </c>
      <c r="L130" s="20" t="s">
        <v>125</v>
      </c>
      <c r="M130" s="20" t="s">
        <v>125</v>
      </c>
      <c r="N130" s="43">
        <v>149</v>
      </c>
      <c r="O130" s="20" t="s">
        <v>125</v>
      </c>
      <c r="P130" s="20" t="s">
        <v>125</v>
      </c>
      <c r="Q130" s="20" t="s">
        <v>125</v>
      </c>
      <c r="R130" s="20" t="s">
        <v>125</v>
      </c>
      <c r="S130" s="43">
        <v>149</v>
      </c>
      <c r="T130" s="44">
        <f t="shared" si="2"/>
        <v>298</v>
      </c>
      <c r="XFD130" s="49"/>
    </row>
    <row r="131" spans="1:20 16384:16384" ht="84" x14ac:dyDescent="0.15">
      <c r="A131" s="37" t="s">
        <v>65</v>
      </c>
      <c r="B131" s="38" t="s">
        <v>32</v>
      </c>
      <c r="C131" s="39" t="s">
        <v>461</v>
      </c>
      <c r="D131" s="45" t="s">
        <v>627</v>
      </c>
      <c r="E131" s="41" t="s">
        <v>624</v>
      </c>
      <c r="F131" s="42" t="s">
        <v>463</v>
      </c>
      <c r="G131" s="23">
        <v>160</v>
      </c>
      <c r="H131" s="20" t="s">
        <v>125</v>
      </c>
      <c r="I131" s="20" t="s">
        <v>125</v>
      </c>
      <c r="J131" s="20" t="s">
        <v>125</v>
      </c>
      <c r="K131" s="20" t="s">
        <v>125</v>
      </c>
      <c r="L131" s="20" t="s">
        <v>125</v>
      </c>
      <c r="M131" s="20" t="s">
        <v>125</v>
      </c>
      <c r="N131" s="43">
        <v>80</v>
      </c>
      <c r="O131" s="20" t="s">
        <v>125</v>
      </c>
      <c r="P131" s="20" t="s">
        <v>125</v>
      </c>
      <c r="Q131" s="20" t="s">
        <v>125</v>
      </c>
      <c r="R131" s="20" t="s">
        <v>125</v>
      </c>
      <c r="S131" s="43">
        <v>80</v>
      </c>
      <c r="T131" s="44">
        <f t="shared" si="2"/>
        <v>160</v>
      </c>
      <c r="XFD131" s="49"/>
    </row>
    <row r="132" spans="1:20 16384:16384" ht="84" x14ac:dyDescent="0.15">
      <c r="A132" s="37" t="s">
        <v>65</v>
      </c>
      <c r="B132" s="38" t="s">
        <v>32</v>
      </c>
      <c r="C132" s="39" t="s">
        <v>461</v>
      </c>
      <c r="D132" s="45" t="s">
        <v>606</v>
      </c>
      <c r="E132" s="41" t="s">
        <v>624</v>
      </c>
      <c r="F132" s="42" t="s">
        <v>463</v>
      </c>
      <c r="G132" s="23">
        <v>60</v>
      </c>
      <c r="H132" s="20" t="s">
        <v>125</v>
      </c>
      <c r="I132" s="20" t="s">
        <v>125</v>
      </c>
      <c r="J132" s="20" t="s">
        <v>125</v>
      </c>
      <c r="K132" s="20" t="s">
        <v>125</v>
      </c>
      <c r="L132" s="20" t="s">
        <v>125</v>
      </c>
      <c r="M132" s="20" t="s">
        <v>125</v>
      </c>
      <c r="N132" s="43">
        <v>30</v>
      </c>
      <c r="O132" s="20" t="s">
        <v>125</v>
      </c>
      <c r="P132" s="20" t="s">
        <v>125</v>
      </c>
      <c r="Q132" s="20" t="s">
        <v>125</v>
      </c>
      <c r="R132" s="20" t="s">
        <v>125</v>
      </c>
      <c r="S132" s="43">
        <v>30</v>
      </c>
      <c r="T132" s="44">
        <f t="shared" si="2"/>
        <v>60</v>
      </c>
      <c r="XFD132" s="49"/>
    </row>
    <row r="133" spans="1:20 16384:16384" ht="84" x14ac:dyDescent="0.15">
      <c r="A133" s="37" t="s">
        <v>65</v>
      </c>
      <c r="B133" s="38" t="s">
        <v>32</v>
      </c>
      <c r="C133" s="39" t="s">
        <v>461</v>
      </c>
      <c r="D133" s="45" t="s">
        <v>607</v>
      </c>
      <c r="E133" s="41" t="s">
        <v>624</v>
      </c>
      <c r="F133" s="42" t="s">
        <v>463</v>
      </c>
      <c r="G133" s="23">
        <v>69</v>
      </c>
      <c r="H133" s="20" t="s">
        <v>125</v>
      </c>
      <c r="I133" s="20" t="s">
        <v>125</v>
      </c>
      <c r="J133" s="20" t="s">
        <v>125</v>
      </c>
      <c r="K133" s="20" t="s">
        <v>125</v>
      </c>
      <c r="L133" s="20" t="s">
        <v>125</v>
      </c>
      <c r="M133" s="20" t="s">
        <v>125</v>
      </c>
      <c r="N133" s="43">
        <v>35</v>
      </c>
      <c r="O133" s="20" t="s">
        <v>125</v>
      </c>
      <c r="P133" s="20" t="s">
        <v>125</v>
      </c>
      <c r="Q133" s="20" t="s">
        <v>125</v>
      </c>
      <c r="R133" s="20" t="s">
        <v>125</v>
      </c>
      <c r="S133" s="43">
        <v>34</v>
      </c>
      <c r="T133" s="44">
        <f t="shared" si="2"/>
        <v>69</v>
      </c>
      <c r="XFD133" s="49"/>
    </row>
    <row r="134" spans="1:20 16384:16384" ht="84" x14ac:dyDescent="0.15">
      <c r="A134" s="37" t="s">
        <v>65</v>
      </c>
      <c r="B134" s="38" t="s">
        <v>32</v>
      </c>
      <c r="C134" s="39" t="s">
        <v>461</v>
      </c>
      <c r="D134" s="45" t="s">
        <v>608</v>
      </c>
      <c r="E134" s="41" t="s">
        <v>624</v>
      </c>
      <c r="F134" s="42" t="s">
        <v>463</v>
      </c>
      <c r="G134" s="23">
        <v>200</v>
      </c>
      <c r="H134" s="20" t="s">
        <v>125</v>
      </c>
      <c r="I134" s="20" t="s">
        <v>125</v>
      </c>
      <c r="J134" s="20" t="s">
        <v>125</v>
      </c>
      <c r="K134" s="20" t="s">
        <v>125</v>
      </c>
      <c r="L134" s="20" t="s">
        <v>125</v>
      </c>
      <c r="M134" s="20" t="s">
        <v>125</v>
      </c>
      <c r="N134" s="43">
        <v>100</v>
      </c>
      <c r="O134" s="20" t="s">
        <v>125</v>
      </c>
      <c r="P134" s="20" t="s">
        <v>125</v>
      </c>
      <c r="Q134" s="20" t="s">
        <v>125</v>
      </c>
      <c r="R134" s="20" t="s">
        <v>125</v>
      </c>
      <c r="S134" s="43">
        <v>100</v>
      </c>
      <c r="T134" s="44">
        <f t="shared" si="2"/>
        <v>200</v>
      </c>
      <c r="XFD134" s="49"/>
    </row>
    <row r="135" spans="1:20 16384:16384" ht="84" x14ac:dyDescent="0.15">
      <c r="A135" s="37" t="s">
        <v>65</v>
      </c>
      <c r="B135" s="38" t="s">
        <v>32</v>
      </c>
      <c r="C135" s="39" t="s">
        <v>461</v>
      </c>
      <c r="D135" s="45" t="s">
        <v>609</v>
      </c>
      <c r="E135" s="41" t="s">
        <v>624</v>
      </c>
      <c r="F135" s="42" t="s">
        <v>463</v>
      </c>
      <c r="G135" s="23">
        <v>69</v>
      </c>
      <c r="H135" s="20" t="s">
        <v>125</v>
      </c>
      <c r="I135" s="20" t="s">
        <v>125</v>
      </c>
      <c r="J135" s="20" t="s">
        <v>125</v>
      </c>
      <c r="K135" s="20" t="s">
        <v>125</v>
      </c>
      <c r="L135" s="20" t="s">
        <v>125</v>
      </c>
      <c r="M135" s="20" t="s">
        <v>125</v>
      </c>
      <c r="N135" s="43">
        <v>35</v>
      </c>
      <c r="O135" s="20" t="s">
        <v>125</v>
      </c>
      <c r="P135" s="20" t="s">
        <v>125</v>
      </c>
      <c r="Q135" s="20" t="s">
        <v>125</v>
      </c>
      <c r="R135" s="20" t="s">
        <v>125</v>
      </c>
      <c r="S135" s="43">
        <v>34</v>
      </c>
      <c r="T135" s="44">
        <f t="shared" si="2"/>
        <v>69</v>
      </c>
      <c r="XFD135" s="49"/>
    </row>
    <row r="136" spans="1:20 16384:16384" ht="84" x14ac:dyDescent="0.15">
      <c r="A136" s="37" t="s">
        <v>65</v>
      </c>
      <c r="B136" s="38" t="s">
        <v>32</v>
      </c>
      <c r="C136" s="39" t="s">
        <v>461</v>
      </c>
      <c r="D136" s="45" t="s">
        <v>610</v>
      </c>
      <c r="E136" s="41" t="s">
        <v>624</v>
      </c>
      <c r="F136" s="42" t="s">
        <v>463</v>
      </c>
      <c r="G136" s="23">
        <v>50</v>
      </c>
      <c r="H136" s="20" t="s">
        <v>125</v>
      </c>
      <c r="I136" s="20" t="s">
        <v>125</v>
      </c>
      <c r="J136" s="20" t="s">
        <v>125</v>
      </c>
      <c r="K136" s="20" t="s">
        <v>125</v>
      </c>
      <c r="L136" s="20" t="s">
        <v>125</v>
      </c>
      <c r="M136" s="20" t="s">
        <v>125</v>
      </c>
      <c r="N136" s="43">
        <v>25</v>
      </c>
      <c r="O136" s="20" t="s">
        <v>125</v>
      </c>
      <c r="P136" s="20" t="s">
        <v>125</v>
      </c>
      <c r="Q136" s="20" t="s">
        <v>125</v>
      </c>
      <c r="R136" s="20" t="s">
        <v>125</v>
      </c>
      <c r="S136" s="43">
        <v>25</v>
      </c>
      <c r="T136" s="44">
        <f t="shared" si="2"/>
        <v>50</v>
      </c>
      <c r="XFD136" s="49"/>
    </row>
    <row r="137" spans="1:20 16384:16384" ht="84" x14ac:dyDescent="0.15">
      <c r="A137" s="37" t="s">
        <v>65</v>
      </c>
      <c r="B137" s="38" t="s">
        <v>32</v>
      </c>
      <c r="C137" s="39" t="s">
        <v>461</v>
      </c>
      <c r="D137" s="45" t="s">
        <v>611</v>
      </c>
      <c r="E137" s="41" t="s">
        <v>624</v>
      </c>
      <c r="F137" s="42" t="s">
        <v>463</v>
      </c>
      <c r="G137" s="23">
        <v>60</v>
      </c>
      <c r="H137" s="20" t="s">
        <v>125</v>
      </c>
      <c r="I137" s="20" t="s">
        <v>125</v>
      </c>
      <c r="J137" s="20" t="s">
        <v>125</v>
      </c>
      <c r="K137" s="20" t="s">
        <v>125</v>
      </c>
      <c r="L137" s="20" t="s">
        <v>125</v>
      </c>
      <c r="M137" s="20" t="s">
        <v>125</v>
      </c>
      <c r="N137" s="43">
        <v>30</v>
      </c>
      <c r="O137" s="20" t="s">
        <v>125</v>
      </c>
      <c r="P137" s="20" t="s">
        <v>125</v>
      </c>
      <c r="Q137" s="20" t="s">
        <v>125</v>
      </c>
      <c r="R137" s="20" t="s">
        <v>125</v>
      </c>
      <c r="S137" s="43">
        <v>30</v>
      </c>
      <c r="T137" s="44">
        <f t="shared" si="2"/>
        <v>60</v>
      </c>
      <c r="XFD137" s="49"/>
    </row>
    <row r="138" spans="1:20 16384:16384" ht="84" x14ac:dyDescent="0.15">
      <c r="A138" s="37" t="s">
        <v>65</v>
      </c>
      <c r="B138" s="38" t="s">
        <v>32</v>
      </c>
      <c r="C138" s="39" t="s">
        <v>461</v>
      </c>
      <c r="D138" s="45" t="s">
        <v>612</v>
      </c>
      <c r="E138" s="41" t="s">
        <v>624</v>
      </c>
      <c r="F138" s="42" t="s">
        <v>463</v>
      </c>
      <c r="G138" s="23">
        <v>80</v>
      </c>
      <c r="H138" s="20" t="s">
        <v>125</v>
      </c>
      <c r="I138" s="20" t="s">
        <v>125</v>
      </c>
      <c r="J138" s="20" t="s">
        <v>125</v>
      </c>
      <c r="K138" s="20" t="s">
        <v>125</v>
      </c>
      <c r="L138" s="20" t="s">
        <v>125</v>
      </c>
      <c r="M138" s="20" t="s">
        <v>125</v>
      </c>
      <c r="N138" s="43">
        <v>40</v>
      </c>
      <c r="O138" s="20" t="s">
        <v>125</v>
      </c>
      <c r="P138" s="20" t="s">
        <v>125</v>
      </c>
      <c r="Q138" s="20" t="s">
        <v>125</v>
      </c>
      <c r="R138" s="20" t="s">
        <v>125</v>
      </c>
      <c r="S138" s="43">
        <v>40</v>
      </c>
      <c r="T138" s="44">
        <f t="shared" si="2"/>
        <v>80</v>
      </c>
      <c r="XFD138" s="49"/>
    </row>
    <row r="139" spans="1:20 16384:16384" ht="84" x14ac:dyDescent="0.15">
      <c r="A139" s="37" t="s">
        <v>65</v>
      </c>
      <c r="B139" s="38" t="s">
        <v>32</v>
      </c>
      <c r="C139" s="39" t="s">
        <v>461</v>
      </c>
      <c r="D139" s="45" t="s">
        <v>628</v>
      </c>
      <c r="E139" s="41" t="s">
        <v>624</v>
      </c>
      <c r="F139" s="42" t="s">
        <v>463</v>
      </c>
      <c r="G139" s="23">
        <v>138</v>
      </c>
      <c r="H139" s="20" t="s">
        <v>125</v>
      </c>
      <c r="I139" s="20" t="s">
        <v>125</v>
      </c>
      <c r="J139" s="20" t="s">
        <v>125</v>
      </c>
      <c r="K139" s="20" t="s">
        <v>125</v>
      </c>
      <c r="L139" s="20" t="s">
        <v>125</v>
      </c>
      <c r="M139" s="20" t="s">
        <v>125</v>
      </c>
      <c r="N139" s="43">
        <v>69</v>
      </c>
      <c r="O139" s="20" t="s">
        <v>125</v>
      </c>
      <c r="P139" s="20" t="s">
        <v>125</v>
      </c>
      <c r="Q139" s="20" t="s">
        <v>125</v>
      </c>
      <c r="R139" s="20" t="s">
        <v>125</v>
      </c>
      <c r="S139" s="43">
        <v>69</v>
      </c>
      <c r="T139" s="44">
        <f t="shared" ref="T139:T182" si="3">+SUM(H139:S139)</f>
        <v>138</v>
      </c>
      <c r="XFD139" s="49"/>
    </row>
    <row r="140" spans="1:20 16384:16384" ht="84" x14ac:dyDescent="0.15">
      <c r="A140" s="37" t="s">
        <v>65</v>
      </c>
      <c r="B140" s="38" t="s">
        <v>32</v>
      </c>
      <c r="C140" s="39" t="s">
        <v>461</v>
      </c>
      <c r="D140" s="45" t="s">
        <v>614</v>
      </c>
      <c r="E140" s="41" t="s">
        <v>624</v>
      </c>
      <c r="F140" s="42" t="s">
        <v>463</v>
      </c>
      <c r="G140" s="23">
        <v>69</v>
      </c>
      <c r="H140" s="20" t="s">
        <v>125</v>
      </c>
      <c r="I140" s="20" t="s">
        <v>125</v>
      </c>
      <c r="J140" s="20" t="s">
        <v>125</v>
      </c>
      <c r="K140" s="20" t="s">
        <v>125</v>
      </c>
      <c r="L140" s="20" t="s">
        <v>125</v>
      </c>
      <c r="M140" s="20" t="s">
        <v>125</v>
      </c>
      <c r="N140" s="43">
        <v>35</v>
      </c>
      <c r="O140" s="20" t="s">
        <v>125</v>
      </c>
      <c r="P140" s="20" t="s">
        <v>125</v>
      </c>
      <c r="Q140" s="20" t="s">
        <v>125</v>
      </c>
      <c r="R140" s="20" t="s">
        <v>125</v>
      </c>
      <c r="S140" s="43">
        <v>34</v>
      </c>
      <c r="T140" s="44">
        <f t="shared" si="3"/>
        <v>69</v>
      </c>
      <c r="XFD140" s="49"/>
    </row>
    <row r="141" spans="1:20 16384:16384" ht="84" x14ac:dyDescent="0.15">
      <c r="A141" s="37" t="s">
        <v>65</v>
      </c>
      <c r="B141" s="38" t="s">
        <v>32</v>
      </c>
      <c r="C141" s="39" t="s">
        <v>461</v>
      </c>
      <c r="D141" s="45" t="s">
        <v>615</v>
      </c>
      <c r="E141" s="41" t="s">
        <v>624</v>
      </c>
      <c r="F141" s="42" t="s">
        <v>463</v>
      </c>
      <c r="G141" s="23">
        <v>80</v>
      </c>
      <c r="H141" s="20" t="s">
        <v>125</v>
      </c>
      <c r="I141" s="20" t="s">
        <v>125</v>
      </c>
      <c r="J141" s="20" t="s">
        <v>125</v>
      </c>
      <c r="K141" s="20" t="s">
        <v>125</v>
      </c>
      <c r="L141" s="20" t="s">
        <v>125</v>
      </c>
      <c r="M141" s="20" t="s">
        <v>125</v>
      </c>
      <c r="N141" s="43">
        <v>40</v>
      </c>
      <c r="O141" s="20" t="s">
        <v>125</v>
      </c>
      <c r="P141" s="20" t="s">
        <v>125</v>
      </c>
      <c r="Q141" s="20" t="s">
        <v>125</v>
      </c>
      <c r="R141" s="20" t="s">
        <v>125</v>
      </c>
      <c r="S141" s="43">
        <v>40</v>
      </c>
      <c r="T141" s="44">
        <f t="shared" si="3"/>
        <v>80</v>
      </c>
      <c r="XFD141" s="49"/>
    </row>
    <row r="142" spans="1:20 16384:16384" ht="84" x14ac:dyDescent="0.15">
      <c r="A142" s="37" t="s">
        <v>65</v>
      </c>
      <c r="B142" s="38" t="s">
        <v>32</v>
      </c>
      <c r="C142" s="39" t="s">
        <v>461</v>
      </c>
      <c r="D142" s="45" t="s">
        <v>616</v>
      </c>
      <c r="E142" s="41" t="s">
        <v>624</v>
      </c>
      <c r="F142" s="42" t="s">
        <v>463</v>
      </c>
      <c r="G142" s="23">
        <v>70</v>
      </c>
      <c r="H142" s="20" t="s">
        <v>125</v>
      </c>
      <c r="I142" s="20" t="s">
        <v>125</v>
      </c>
      <c r="J142" s="20" t="s">
        <v>125</v>
      </c>
      <c r="K142" s="20" t="s">
        <v>125</v>
      </c>
      <c r="L142" s="20" t="s">
        <v>125</v>
      </c>
      <c r="M142" s="20" t="s">
        <v>125</v>
      </c>
      <c r="N142" s="43">
        <v>35</v>
      </c>
      <c r="O142" s="20" t="s">
        <v>125</v>
      </c>
      <c r="P142" s="20" t="s">
        <v>125</v>
      </c>
      <c r="Q142" s="20" t="s">
        <v>125</v>
      </c>
      <c r="R142" s="20" t="s">
        <v>125</v>
      </c>
      <c r="S142" s="43">
        <v>35</v>
      </c>
      <c r="T142" s="44">
        <f t="shared" si="3"/>
        <v>70</v>
      </c>
      <c r="XFD142" s="49"/>
    </row>
    <row r="143" spans="1:20 16384:16384" ht="84" x14ac:dyDescent="0.15">
      <c r="A143" s="37" t="s">
        <v>65</v>
      </c>
      <c r="B143" s="38" t="s">
        <v>32</v>
      </c>
      <c r="C143" s="39" t="s">
        <v>461</v>
      </c>
      <c r="D143" s="45" t="s">
        <v>617</v>
      </c>
      <c r="E143" s="41" t="s">
        <v>624</v>
      </c>
      <c r="F143" s="42" t="s">
        <v>463</v>
      </c>
      <c r="G143" s="23">
        <v>60</v>
      </c>
      <c r="H143" s="20" t="s">
        <v>125</v>
      </c>
      <c r="I143" s="20" t="s">
        <v>125</v>
      </c>
      <c r="J143" s="20" t="s">
        <v>125</v>
      </c>
      <c r="K143" s="20" t="s">
        <v>125</v>
      </c>
      <c r="L143" s="20" t="s">
        <v>125</v>
      </c>
      <c r="M143" s="20" t="s">
        <v>125</v>
      </c>
      <c r="N143" s="43">
        <v>30</v>
      </c>
      <c r="O143" s="20" t="s">
        <v>125</v>
      </c>
      <c r="P143" s="20" t="s">
        <v>125</v>
      </c>
      <c r="Q143" s="20" t="s">
        <v>125</v>
      </c>
      <c r="R143" s="20" t="s">
        <v>125</v>
      </c>
      <c r="S143" s="43">
        <v>30</v>
      </c>
      <c r="T143" s="44">
        <f t="shared" si="3"/>
        <v>60</v>
      </c>
      <c r="XFD143" s="49"/>
    </row>
    <row r="144" spans="1:20 16384:16384" ht="84" x14ac:dyDescent="0.15">
      <c r="A144" s="37" t="s">
        <v>65</v>
      </c>
      <c r="B144" s="38" t="s">
        <v>32</v>
      </c>
      <c r="C144" s="39" t="s">
        <v>461</v>
      </c>
      <c r="D144" s="45" t="s">
        <v>618</v>
      </c>
      <c r="E144" s="41" t="s">
        <v>624</v>
      </c>
      <c r="F144" s="42" t="s">
        <v>463</v>
      </c>
      <c r="G144" s="23">
        <v>70</v>
      </c>
      <c r="H144" s="20" t="s">
        <v>125</v>
      </c>
      <c r="I144" s="20" t="s">
        <v>125</v>
      </c>
      <c r="J144" s="20" t="s">
        <v>125</v>
      </c>
      <c r="K144" s="20" t="s">
        <v>125</v>
      </c>
      <c r="L144" s="20" t="s">
        <v>125</v>
      </c>
      <c r="M144" s="20" t="s">
        <v>125</v>
      </c>
      <c r="N144" s="182">
        <v>35</v>
      </c>
      <c r="O144" s="20" t="s">
        <v>125</v>
      </c>
      <c r="P144" s="20" t="s">
        <v>125</v>
      </c>
      <c r="Q144" s="20" t="s">
        <v>125</v>
      </c>
      <c r="R144" s="20" t="s">
        <v>125</v>
      </c>
      <c r="S144" s="182">
        <v>35</v>
      </c>
      <c r="T144" s="155">
        <f t="shared" si="3"/>
        <v>70</v>
      </c>
      <c r="XFD144" s="183"/>
    </row>
    <row r="145" spans="1:20 16384:16384" ht="56" x14ac:dyDescent="0.15">
      <c r="A145" s="37" t="s">
        <v>65</v>
      </c>
      <c r="B145" s="38" t="s">
        <v>32</v>
      </c>
      <c r="C145" s="39" t="s">
        <v>465</v>
      </c>
      <c r="D145" s="40" t="s">
        <v>596</v>
      </c>
      <c r="E145" s="39" t="s">
        <v>466</v>
      </c>
      <c r="F145" s="42" t="s">
        <v>467</v>
      </c>
      <c r="G145" s="46">
        <v>2</v>
      </c>
      <c r="H145" s="20" t="s">
        <v>125</v>
      </c>
      <c r="I145" s="20" t="s">
        <v>125</v>
      </c>
      <c r="J145" s="43">
        <v>1</v>
      </c>
      <c r="K145" s="20" t="s">
        <v>125</v>
      </c>
      <c r="L145" s="20" t="s">
        <v>125</v>
      </c>
      <c r="M145" s="20" t="s">
        <v>125</v>
      </c>
      <c r="N145" s="20" t="s">
        <v>125</v>
      </c>
      <c r="O145" s="20" t="s">
        <v>125</v>
      </c>
      <c r="P145" s="20" t="s">
        <v>125</v>
      </c>
      <c r="Q145" s="20" t="s">
        <v>125</v>
      </c>
      <c r="R145" s="20" t="s">
        <v>125</v>
      </c>
      <c r="S145" s="43">
        <v>1</v>
      </c>
      <c r="T145" s="44">
        <f t="shared" si="3"/>
        <v>2</v>
      </c>
      <c r="XFD145" s="49"/>
    </row>
    <row r="146" spans="1:20 16384:16384" ht="56" x14ac:dyDescent="0.15">
      <c r="A146" s="37" t="s">
        <v>65</v>
      </c>
      <c r="B146" s="38" t="s">
        <v>32</v>
      </c>
      <c r="C146" s="39" t="s">
        <v>465</v>
      </c>
      <c r="D146" s="45" t="s">
        <v>600</v>
      </c>
      <c r="E146" s="39" t="s">
        <v>466</v>
      </c>
      <c r="F146" s="42" t="s">
        <v>467</v>
      </c>
      <c r="G146" s="46">
        <v>2</v>
      </c>
      <c r="H146" s="20" t="s">
        <v>125</v>
      </c>
      <c r="I146" s="20" t="s">
        <v>125</v>
      </c>
      <c r="J146" s="43">
        <v>1</v>
      </c>
      <c r="K146" s="20" t="s">
        <v>125</v>
      </c>
      <c r="L146" s="20" t="s">
        <v>125</v>
      </c>
      <c r="M146" s="20" t="s">
        <v>125</v>
      </c>
      <c r="N146" s="20" t="s">
        <v>125</v>
      </c>
      <c r="O146" s="20" t="s">
        <v>125</v>
      </c>
      <c r="P146" s="20" t="s">
        <v>125</v>
      </c>
      <c r="Q146" s="20" t="s">
        <v>125</v>
      </c>
      <c r="R146" s="20" t="s">
        <v>125</v>
      </c>
      <c r="S146" s="43">
        <v>1</v>
      </c>
      <c r="T146" s="44">
        <f t="shared" si="3"/>
        <v>2</v>
      </c>
      <c r="XFD146" s="49"/>
    </row>
    <row r="147" spans="1:20 16384:16384" ht="56" x14ac:dyDescent="0.15">
      <c r="A147" s="37" t="s">
        <v>65</v>
      </c>
      <c r="B147" s="38" t="s">
        <v>32</v>
      </c>
      <c r="C147" s="39" t="s">
        <v>465</v>
      </c>
      <c r="D147" s="45" t="s">
        <v>601</v>
      </c>
      <c r="E147" s="39" t="s">
        <v>466</v>
      </c>
      <c r="F147" s="42" t="s">
        <v>467</v>
      </c>
      <c r="G147" s="46">
        <v>1</v>
      </c>
      <c r="H147" s="20" t="s">
        <v>125</v>
      </c>
      <c r="I147" s="20" t="s">
        <v>125</v>
      </c>
      <c r="J147" s="43">
        <v>1</v>
      </c>
      <c r="K147" s="20" t="s">
        <v>125</v>
      </c>
      <c r="L147" s="20" t="s">
        <v>125</v>
      </c>
      <c r="M147" s="20" t="s">
        <v>125</v>
      </c>
      <c r="N147" s="20" t="s">
        <v>125</v>
      </c>
      <c r="O147" s="20" t="s">
        <v>125</v>
      </c>
      <c r="P147" s="20" t="s">
        <v>125</v>
      </c>
      <c r="Q147" s="20" t="s">
        <v>125</v>
      </c>
      <c r="R147" s="20" t="s">
        <v>125</v>
      </c>
      <c r="S147" s="20" t="s">
        <v>125</v>
      </c>
      <c r="T147" s="44">
        <f t="shared" si="3"/>
        <v>1</v>
      </c>
      <c r="XFD147" s="49"/>
    </row>
    <row r="148" spans="1:20 16384:16384" ht="56" x14ac:dyDescent="0.15">
      <c r="A148" s="37" t="s">
        <v>65</v>
      </c>
      <c r="B148" s="38" t="s">
        <v>32</v>
      </c>
      <c r="C148" s="39" t="s">
        <v>465</v>
      </c>
      <c r="D148" s="45" t="s">
        <v>602</v>
      </c>
      <c r="E148" s="39" t="s">
        <v>466</v>
      </c>
      <c r="F148" s="42" t="s">
        <v>467</v>
      </c>
      <c r="G148" s="46">
        <v>2</v>
      </c>
      <c r="H148" s="20" t="s">
        <v>125</v>
      </c>
      <c r="I148" s="20" t="s">
        <v>125</v>
      </c>
      <c r="J148" s="43">
        <v>1</v>
      </c>
      <c r="K148" s="20" t="s">
        <v>125</v>
      </c>
      <c r="L148" s="20" t="s">
        <v>125</v>
      </c>
      <c r="M148" s="20" t="s">
        <v>125</v>
      </c>
      <c r="N148" s="20" t="s">
        <v>125</v>
      </c>
      <c r="O148" s="20" t="s">
        <v>125</v>
      </c>
      <c r="P148" s="20" t="s">
        <v>125</v>
      </c>
      <c r="Q148" s="20" t="s">
        <v>125</v>
      </c>
      <c r="R148" s="20" t="s">
        <v>125</v>
      </c>
      <c r="S148" s="43">
        <v>1</v>
      </c>
      <c r="T148" s="44">
        <f t="shared" si="3"/>
        <v>2</v>
      </c>
      <c r="XFD148" s="49"/>
    </row>
    <row r="149" spans="1:20 16384:16384" ht="56" x14ac:dyDescent="0.15">
      <c r="A149" s="37" t="s">
        <v>65</v>
      </c>
      <c r="B149" s="38" t="s">
        <v>32</v>
      </c>
      <c r="C149" s="39" t="s">
        <v>465</v>
      </c>
      <c r="D149" s="45" t="s">
        <v>603</v>
      </c>
      <c r="E149" s="39" t="s">
        <v>466</v>
      </c>
      <c r="F149" s="42" t="s">
        <v>467</v>
      </c>
      <c r="G149" s="46">
        <v>2</v>
      </c>
      <c r="H149" s="20" t="s">
        <v>125</v>
      </c>
      <c r="I149" s="20" t="s">
        <v>125</v>
      </c>
      <c r="J149" s="43">
        <v>1</v>
      </c>
      <c r="K149" s="20" t="s">
        <v>125</v>
      </c>
      <c r="L149" s="20" t="s">
        <v>125</v>
      </c>
      <c r="M149" s="20" t="s">
        <v>125</v>
      </c>
      <c r="N149" s="20" t="s">
        <v>125</v>
      </c>
      <c r="O149" s="20" t="s">
        <v>125</v>
      </c>
      <c r="P149" s="20" t="s">
        <v>125</v>
      </c>
      <c r="Q149" s="20" t="s">
        <v>125</v>
      </c>
      <c r="R149" s="20" t="s">
        <v>125</v>
      </c>
      <c r="S149" s="43">
        <v>1</v>
      </c>
      <c r="T149" s="44">
        <f t="shared" si="3"/>
        <v>2</v>
      </c>
      <c r="XFD149" s="49"/>
    </row>
    <row r="150" spans="1:20 16384:16384" ht="56" x14ac:dyDescent="0.15">
      <c r="A150" s="37" t="s">
        <v>65</v>
      </c>
      <c r="B150" s="38" t="s">
        <v>32</v>
      </c>
      <c r="C150" s="39" t="s">
        <v>465</v>
      </c>
      <c r="D150" s="45" t="s">
        <v>604</v>
      </c>
      <c r="E150" s="39" t="s">
        <v>466</v>
      </c>
      <c r="F150" s="42" t="s">
        <v>467</v>
      </c>
      <c r="G150" s="46">
        <v>1</v>
      </c>
      <c r="H150" s="20" t="s">
        <v>125</v>
      </c>
      <c r="I150" s="20" t="s">
        <v>125</v>
      </c>
      <c r="J150" s="43">
        <v>1</v>
      </c>
      <c r="K150" s="20" t="s">
        <v>125</v>
      </c>
      <c r="L150" s="20" t="s">
        <v>125</v>
      </c>
      <c r="M150" s="20" t="s">
        <v>125</v>
      </c>
      <c r="N150" s="20" t="s">
        <v>125</v>
      </c>
      <c r="O150" s="20" t="s">
        <v>125</v>
      </c>
      <c r="P150" s="20" t="s">
        <v>125</v>
      </c>
      <c r="Q150" s="20" t="s">
        <v>125</v>
      </c>
      <c r="R150" s="20" t="s">
        <v>125</v>
      </c>
      <c r="S150" s="20" t="s">
        <v>125</v>
      </c>
      <c r="T150" s="44">
        <f t="shared" si="3"/>
        <v>1</v>
      </c>
      <c r="XFD150" s="49"/>
    </row>
    <row r="151" spans="1:20 16384:16384" ht="56" x14ac:dyDescent="0.15">
      <c r="A151" s="37" t="s">
        <v>65</v>
      </c>
      <c r="B151" s="38" t="s">
        <v>32</v>
      </c>
      <c r="C151" s="39" t="s">
        <v>465</v>
      </c>
      <c r="D151" s="45" t="s">
        <v>605</v>
      </c>
      <c r="E151" s="39" t="s">
        <v>466</v>
      </c>
      <c r="F151" s="42" t="s">
        <v>467</v>
      </c>
      <c r="G151" s="46">
        <v>1</v>
      </c>
      <c r="H151" s="20" t="s">
        <v>125</v>
      </c>
      <c r="I151" s="20" t="s">
        <v>125</v>
      </c>
      <c r="J151" s="43">
        <v>1</v>
      </c>
      <c r="K151" s="20" t="s">
        <v>125</v>
      </c>
      <c r="L151" s="20" t="s">
        <v>125</v>
      </c>
      <c r="M151" s="20" t="s">
        <v>125</v>
      </c>
      <c r="N151" s="20" t="s">
        <v>125</v>
      </c>
      <c r="O151" s="20" t="s">
        <v>125</v>
      </c>
      <c r="P151" s="20" t="s">
        <v>125</v>
      </c>
      <c r="Q151" s="20" t="s">
        <v>125</v>
      </c>
      <c r="R151" s="20" t="s">
        <v>125</v>
      </c>
      <c r="S151" s="20" t="s">
        <v>125</v>
      </c>
      <c r="T151" s="44">
        <f t="shared" si="3"/>
        <v>1</v>
      </c>
      <c r="XFD151" s="49"/>
    </row>
    <row r="152" spans="1:20 16384:16384" ht="56" x14ac:dyDescent="0.15">
      <c r="A152" s="37" t="s">
        <v>65</v>
      </c>
      <c r="B152" s="38" t="s">
        <v>32</v>
      </c>
      <c r="C152" s="39" t="s">
        <v>465</v>
      </c>
      <c r="D152" s="45" t="s">
        <v>606</v>
      </c>
      <c r="E152" s="39" t="s">
        <v>466</v>
      </c>
      <c r="F152" s="42" t="s">
        <v>467</v>
      </c>
      <c r="G152" s="46">
        <v>2</v>
      </c>
      <c r="H152" s="20" t="s">
        <v>125</v>
      </c>
      <c r="I152" s="20" t="s">
        <v>125</v>
      </c>
      <c r="J152" s="43">
        <v>1</v>
      </c>
      <c r="K152" s="20" t="s">
        <v>125</v>
      </c>
      <c r="L152" s="20" t="s">
        <v>125</v>
      </c>
      <c r="M152" s="20" t="s">
        <v>125</v>
      </c>
      <c r="N152" s="20" t="s">
        <v>125</v>
      </c>
      <c r="O152" s="20" t="s">
        <v>125</v>
      </c>
      <c r="P152" s="20" t="s">
        <v>125</v>
      </c>
      <c r="Q152" s="20" t="s">
        <v>125</v>
      </c>
      <c r="R152" s="20" t="s">
        <v>125</v>
      </c>
      <c r="S152" s="43">
        <v>1</v>
      </c>
      <c r="T152" s="44">
        <f t="shared" si="3"/>
        <v>2</v>
      </c>
      <c r="XFD152" s="49"/>
    </row>
    <row r="153" spans="1:20 16384:16384" ht="56" x14ac:dyDescent="0.15">
      <c r="A153" s="37" t="s">
        <v>65</v>
      </c>
      <c r="B153" s="38" t="s">
        <v>32</v>
      </c>
      <c r="C153" s="39" t="s">
        <v>465</v>
      </c>
      <c r="D153" s="45" t="s">
        <v>607</v>
      </c>
      <c r="E153" s="39" t="s">
        <v>466</v>
      </c>
      <c r="F153" s="42" t="s">
        <v>467</v>
      </c>
      <c r="G153" s="46">
        <v>1</v>
      </c>
      <c r="H153" s="20" t="s">
        <v>125</v>
      </c>
      <c r="I153" s="20" t="s">
        <v>125</v>
      </c>
      <c r="J153" s="43">
        <v>1</v>
      </c>
      <c r="K153" s="20" t="s">
        <v>125</v>
      </c>
      <c r="L153" s="20" t="s">
        <v>125</v>
      </c>
      <c r="M153" s="20" t="s">
        <v>125</v>
      </c>
      <c r="N153" s="20" t="s">
        <v>125</v>
      </c>
      <c r="O153" s="20" t="s">
        <v>125</v>
      </c>
      <c r="P153" s="20" t="s">
        <v>125</v>
      </c>
      <c r="Q153" s="20" t="s">
        <v>125</v>
      </c>
      <c r="R153" s="20" t="s">
        <v>125</v>
      </c>
      <c r="S153" s="20" t="s">
        <v>125</v>
      </c>
      <c r="T153" s="44">
        <f t="shared" si="3"/>
        <v>1</v>
      </c>
      <c r="XFD153" s="49"/>
    </row>
    <row r="154" spans="1:20 16384:16384" ht="56" x14ac:dyDescent="0.15">
      <c r="A154" s="37" t="s">
        <v>65</v>
      </c>
      <c r="B154" s="38" t="s">
        <v>32</v>
      </c>
      <c r="C154" s="39" t="s">
        <v>465</v>
      </c>
      <c r="D154" s="45" t="s">
        <v>608</v>
      </c>
      <c r="E154" s="39" t="s">
        <v>466</v>
      </c>
      <c r="F154" s="42" t="s">
        <v>467</v>
      </c>
      <c r="G154" s="46">
        <v>2</v>
      </c>
      <c r="H154" s="20" t="s">
        <v>125</v>
      </c>
      <c r="I154" s="20" t="s">
        <v>125</v>
      </c>
      <c r="J154" s="43">
        <v>1</v>
      </c>
      <c r="K154" s="20" t="s">
        <v>125</v>
      </c>
      <c r="L154" s="20" t="s">
        <v>125</v>
      </c>
      <c r="M154" s="20" t="s">
        <v>125</v>
      </c>
      <c r="N154" s="20" t="s">
        <v>125</v>
      </c>
      <c r="O154" s="20" t="s">
        <v>125</v>
      </c>
      <c r="P154" s="20" t="s">
        <v>125</v>
      </c>
      <c r="Q154" s="20" t="s">
        <v>125</v>
      </c>
      <c r="R154" s="20" t="s">
        <v>125</v>
      </c>
      <c r="S154" s="43">
        <v>1</v>
      </c>
      <c r="T154" s="44">
        <f t="shared" si="3"/>
        <v>2</v>
      </c>
      <c r="XFD154" s="49"/>
    </row>
    <row r="155" spans="1:20 16384:16384" ht="56" x14ac:dyDescent="0.15">
      <c r="A155" s="37" t="s">
        <v>65</v>
      </c>
      <c r="B155" s="38" t="s">
        <v>32</v>
      </c>
      <c r="C155" s="39" t="s">
        <v>465</v>
      </c>
      <c r="D155" s="45" t="s">
        <v>609</v>
      </c>
      <c r="E155" s="39" t="s">
        <v>466</v>
      </c>
      <c r="F155" s="42" t="s">
        <v>467</v>
      </c>
      <c r="G155" s="46">
        <v>1</v>
      </c>
      <c r="H155" s="20" t="s">
        <v>125</v>
      </c>
      <c r="I155" s="20" t="s">
        <v>125</v>
      </c>
      <c r="J155" s="43">
        <v>1</v>
      </c>
      <c r="K155" s="20" t="s">
        <v>125</v>
      </c>
      <c r="L155" s="20" t="s">
        <v>125</v>
      </c>
      <c r="M155" s="20" t="s">
        <v>125</v>
      </c>
      <c r="N155" s="20" t="s">
        <v>125</v>
      </c>
      <c r="O155" s="20" t="s">
        <v>125</v>
      </c>
      <c r="P155" s="20" t="s">
        <v>125</v>
      </c>
      <c r="Q155" s="20" t="s">
        <v>125</v>
      </c>
      <c r="R155" s="20" t="s">
        <v>125</v>
      </c>
      <c r="S155" s="20" t="s">
        <v>125</v>
      </c>
      <c r="T155" s="44">
        <f t="shared" si="3"/>
        <v>1</v>
      </c>
      <c r="XFD155" s="49"/>
    </row>
    <row r="156" spans="1:20 16384:16384" ht="56" x14ac:dyDescent="0.15">
      <c r="A156" s="37" t="s">
        <v>65</v>
      </c>
      <c r="B156" s="38" t="s">
        <v>32</v>
      </c>
      <c r="C156" s="39" t="s">
        <v>465</v>
      </c>
      <c r="D156" s="45" t="s">
        <v>610</v>
      </c>
      <c r="E156" s="39" t="s">
        <v>466</v>
      </c>
      <c r="F156" s="42" t="s">
        <v>467</v>
      </c>
      <c r="G156" s="46">
        <v>2</v>
      </c>
      <c r="H156" s="20" t="s">
        <v>125</v>
      </c>
      <c r="I156" s="20" t="s">
        <v>125</v>
      </c>
      <c r="J156" s="43">
        <v>1</v>
      </c>
      <c r="K156" s="20" t="s">
        <v>125</v>
      </c>
      <c r="L156" s="20" t="s">
        <v>125</v>
      </c>
      <c r="M156" s="20" t="s">
        <v>125</v>
      </c>
      <c r="N156" s="20" t="s">
        <v>125</v>
      </c>
      <c r="O156" s="20" t="s">
        <v>125</v>
      </c>
      <c r="P156" s="20" t="s">
        <v>125</v>
      </c>
      <c r="Q156" s="20" t="s">
        <v>125</v>
      </c>
      <c r="R156" s="20" t="s">
        <v>125</v>
      </c>
      <c r="S156" s="43">
        <v>1</v>
      </c>
      <c r="T156" s="44">
        <f t="shared" si="3"/>
        <v>2</v>
      </c>
      <c r="XFD156" s="49"/>
    </row>
    <row r="157" spans="1:20 16384:16384" ht="56" x14ac:dyDescent="0.15">
      <c r="A157" s="37" t="s">
        <v>65</v>
      </c>
      <c r="B157" s="38" t="s">
        <v>32</v>
      </c>
      <c r="C157" s="39" t="s">
        <v>465</v>
      </c>
      <c r="D157" s="45" t="s">
        <v>611</v>
      </c>
      <c r="E157" s="39" t="s">
        <v>466</v>
      </c>
      <c r="F157" s="42" t="s">
        <v>467</v>
      </c>
      <c r="G157" s="46">
        <v>1</v>
      </c>
      <c r="H157" s="20" t="s">
        <v>125</v>
      </c>
      <c r="I157" s="20" t="s">
        <v>125</v>
      </c>
      <c r="J157" s="43">
        <v>1</v>
      </c>
      <c r="K157" s="20" t="s">
        <v>125</v>
      </c>
      <c r="L157" s="20" t="s">
        <v>125</v>
      </c>
      <c r="M157" s="20" t="s">
        <v>125</v>
      </c>
      <c r="N157" s="20" t="s">
        <v>125</v>
      </c>
      <c r="O157" s="20" t="s">
        <v>125</v>
      </c>
      <c r="P157" s="20" t="s">
        <v>125</v>
      </c>
      <c r="Q157" s="20" t="s">
        <v>125</v>
      </c>
      <c r="R157" s="20" t="s">
        <v>125</v>
      </c>
      <c r="S157" s="20" t="s">
        <v>125</v>
      </c>
      <c r="T157" s="44">
        <f t="shared" si="3"/>
        <v>1</v>
      </c>
      <c r="XFD157" s="49"/>
    </row>
    <row r="158" spans="1:20 16384:16384" ht="56" x14ac:dyDescent="0.15">
      <c r="A158" s="37" t="s">
        <v>65</v>
      </c>
      <c r="B158" s="38" t="s">
        <v>32</v>
      </c>
      <c r="C158" s="39" t="s">
        <v>465</v>
      </c>
      <c r="D158" s="45" t="s">
        <v>612</v>
      </c>
      <c r="E158" s="39" t="s">
        <v>466</v>
      </c>
      <c r="F158" s="42" t="s">
        <v>467</v>
      </c>
      <c r="G158" s="46">
        <v>2</v>
      </c>
      <c r="H158" s="20" t="s">
        <v>125</v>
      </c>
      <c r="I158" s="20" t="s">
        <v>125</v>
      </c>
      <c r="J158" s="43">
        <v>1</v>
      </c>
      <c r="K158" s="20" t="s">
        <v>125</v>
      </c>
      <c r="L158" s="20" t="s">
        <v>125</v>
      </c>
      <c r="M158" s="20" t="s">
        <v>125</v>
      </c>
      <c r="N158" s="20" t="s">
        <v>125</v>
      </c>
      <c r="O158" s="20" t="s">
        <v>125</v>
      </c>
      <c r="P158" s="20" t="s">
        <v>125</v>
      </c>
      <c r="Q158" s="20" t="s">
        <v>125</v>
      </c>
      <c r="R158" s="20" t="s">
        <v>125</v>
      </c>
      <c r="S158" s="43">
        <v>1</v>
      </c>
      <c r="T158" s="44">
        <f t="shared" si="3"/>
        <v>2</v>
      </c>
      <c r="XFD158" s="49"/>
    </row>
    <row r="159" spans="1:20 16384:16384" ht="56" x14ac:dyDescent="0.15">
      <c r="A159" s="37" t="s">
        <v>65</v>
      </c>
      <c r="B159" s="38" t="s">
        <v>32</v>
      </c>
      <c r="C159" s="39" t="s">
        <v>465</v>
      </c>
      <c r="D159" s="45" t="s">
        <v>613</v>
      </c>
      <c r="E159" s="39" t="s">
        <v>466</v>
      </c>
      <c r="F159" s="42" t="s">
        <v>467</v>
      </c>
      <c r="G159" s="46">
        <v>1</v>
      </c>
      <c r="H159" s="20" t="s">
        <v>125</v>
      </c>
      <c r="I159" s="20" t="s">
        <v>125</v>
      </c>
      <c r="J159" s="43">
        <v>1</v>
      </c>
      <c r="K159" s="20" t="s">
        <v>125</v>
      </c>
      <c r="L159" s="20" t="s">
        <v>125</v>
      </c>
      <c r="M159" s="20" t="s">
        <v>125</v>
      </c>
      <c r="N159" s="20" t="s">
        <v>125</v>
      </c>
      <c r="O159" s="20" t="s">
        <v>125</v>
      </c>
      <c r="P159" s="20" t="s">
        <v>125</v>
      </c>
      <c r="Q159" s="20" t="s">
        <v>125</v>
      </c>
      <c r="R159" s="20" t="s">
        <v>125</v>
      </c>
      <c r="S159" s="20" t="s">
        <v>125</v>
      </c>
      <c r="T159" s="44">
        <f t="shared" si="3"/>
        <v>1</v>
      </c>
      <c r="XFD159" s="49"/>
    </row>
    <row r="160" spans="1:20 16384:16384" ht="56" x14ac:dyDescent="0.15">
      <c r="A160" s="37" t="s">
        <v>65</v>
      </c>
      <c r="B160" s="38" t="s">
        <v>32</v>
      </c>
      <c r="C160" s="39" t="s">
        <v>465</v>
      </c>
      <c r="D160" s="45" t="s">
        <v>614</v>
      </c>
      <c r="E160" s="39" t="s">
        <v>466</v>
      </c>
      <c r="F160" s="42" t="s">
        <v>467</v>
      </c>
      <c r="G160" s="46">
        <v>1</v>
      </c>
      <c r="H160" s="20" t="s">
        <v>125</v>
      </c>
      <c r="I160" s="20" t="s">
        <v>125</v>
      </c>
      <c r="J160" s="43">
        <v>1</v>
      </c>
      <c r="K160" s="20" t="s">
        <v>125</v>
      </c>
      <c r="L160" s="20" t="s">
        <v>125</v>
      </c>
      <c r="M160" s="20" t="s">
        <v>125</v>
      </c>
      <c r="N160" s="20" t="s">
        <v>125</v>
      </c>
      <c r="O160" s="20" t="s">
        <v>125</v>
      </c>
      <c r="P160" s="20" t="s">
        <v>125</v>
      </c>
      <c r="Q160" s="20" t="s">
        <v>125</v>
      </c>
      <c r="R160" s="20" t="s">
        <v>125</v>
      </c>
      <c r="S160" s="20" t="s">
        <v>125</v>
      </c>
      <c r="T160" s="44">
        <f t="shared" si="3"/>
        <v>1</v>
      </c>
      <c r="XFD160" s="49"/>
    </row>
    <row r="161" spans="1:20 16384:16384" ht="56" x14ac:dyDescent="0.15">
      <c r="A161" s="37" t="s">
        <v>65</v>
      </c>
      <c r="B161" s="38" t="s">
        <v>32</v>
      </c>
      <c r="C161" s="39" t="s">
        <v>465</v>
      </c>
      <c r="D161" s="45" t="s">
        <v>615</v>
      </c>
      <c r="E161" s="39" t="s">
        <v>466</v>
      </c>
      <c r="F161" s="42" t="s">
        <v>467</v>
      </c>
      <c r="G161" s="46">
        <v>2</v>
      </c>
      <c r="H161" s="20" t="s">
        <v>125</v>
      </c>
      <c r="I161" s="20" t="s">
        <v>125</v>
      </c>
      <c r="J161" s="43">
        <v>1</v>
      </c>
      <c r="K161" s="20" t="s">
        <v>125</v>
      </c>
      <c r="L161" s="20" t="s">
        <v>125</v>
      </c>
      <c r="M161" s="20" t="s">
        <v>125</v>
      </c>
      <c r="N161" s="20" t="s">
        <v>125</v>
      </c>
      <c r="O161" s="20" t="s">
        <v>125</v>
      </c>
      <c r="P161" s="20" t="s">
        <v>125</v>
      </c>
      <c r="Q161" s="20" t="s">
        <v>125</v>
      </c>
      <c r="R161" s="20" t="s">
        <v>125</v>
      </c>
      <c r="S161" s="43">
        <v>1</v>
      </c>
      <c r="T161" s="44">
        <f t="shared" si="3"/>
        <v>2</v>
      </c>
      <c r="XFD161" s="49"/>
    </row>
    <row r="162" spans="1:20 16384:16384" ht="56" x14ac:dyDescent="0.15">
      <c r="A162" s="37" t="s">
        <v>65</v>
      </c>
      <c r="B162" s="38" t="s">
        <v>32</v>
      </c>
      <c r="C162" s="39" t="s">
        <v>465</v>
      </c>
      <c r="D162" s="45" t="s">
        <v>616</v>
      </c>
      <c r="E162" s="39" t="s">
        <v>466</v>
      </c>
      <c r="F162" s="42" t="s">
        <v>467</v>
      </c>
      <c r="G162" s="46">
        <v>1</v>
      </c>
      <c r="H162" s="20" t="s">
        <v>125</v>
      </c>
      <c r="I162" s="20" t="s">
        <v>125</v>
      </c>
      <c r="J162" s="43">
        <v>1</v>
      </c>
      <c r="K162" s="20" t="s">
        <v>125</v>
      </c>
      <c r="L162" s="20" t="s">
        <v>125</v>
      </c>
      <c r="M162" s="20" t="s">
        <v>125</v>
      </c>
      <c r="N162" s="20" t="s">
        <v>125</v>
      </c>
      <c r="O162" s="20" t="s">
        <v>125</v>
      </c>
      <c r="P162" s="20" t="s">
        <v>125</v>
      </c>
      <c r="Q162" s="20" t="s">
        <v>125</v>
      </c>
      <c r="R162" s="20" t="s">
        <v>125</v>
      </c>
      <c r="S162" s="20" t="s">
        <v>125</v>
      </c>
      <c r="T162" s="44">
        <f t="shared" si="3"/>
        <v>1</v>
      </c>
      <c r="XFD162" s="49"/>
    </row>
    <row r="163" spans="1:20 16384:16384" ht="56" x14ac:dyDescent="0.15">
      <c r="A163" s="37" t="s">
        <v>65</v>
      </c>
      <c r="B163" s="38" t="s">
        <v>32</v>
      </c>
      <c r="C163" s="39" t="s">
        <v>629</v>
      </c>
      <c r="D163" s="45" t="s">
        <v>617</v>
      </c>
      <c r="E163" s="39" t="s">
        <v>466</v>
      </c>
      <c r="F163" s="42" t="s">
        <v>467</v>
      </c>
      <c r="G163" s="46">
        <v>2</v>
      </c>
      <c r="H163" s="20" t="s">
        <v>125</v>
      </c>
      <c r="I163" s="20" t="s">
        <v>125</v>
      </c>
      <c r="J163" s="43">
        <v>1</v>
      </c>
      <c r="K163" s="20" t="s">
        <v>125</v>
      </c>
      <c r="L163" s="20" t="s">
        <v>125</v>
      </c>
      <c r="M163" s="20" t="s">
        <v>125</v>
      </c>
      <c r="N163" s="20" t="s">
        <v>125</v>
      </c>
      <c r="O163" s="20" t="s">
        <v>125</v>
      </c>
      <c r="P163" s="20" t="s">
        <v>125</v>
      </c>
      <c r="Q163" s="20" t="s">
        <v>125</v>
      </c>
      <c r="R163" s="20" t="s">
        <v>125</v>
      </c>
      <c r="S163" s="43">
        <v>1</v>
      </c>
      <c r="T163" s="44">
        <f t="shared" si="3"/>
        <v>2</v>
      </c>
      <c r="XFD163" s="49"/>
    </row>
    <row r="164" spans="1:20 16384:16384" ht="56" x14ac:dyDescent="0.15">
      <c r="A164" s="37" t="s">
        <v>65</v>
      </c>
      <c r="B164" s="38" t="s">
        <v>32</v>
      </c>
      <c r="C164" s="39" t="s">
        <v>465</v>
      </c>
      <c r="D164" s="45" t="s">
        <v>618</v>
      </c>
      <c r="E164" s="39" t="s">
        <v>466</v>
      </c>
      <c r="F164" s="42" t="s">
        <v>467</v>
      </c>
      <c r="G164" s="46">
        <v>2</v>
      </c>
      <c r="H164" s="20" t="s">
        <v>125</v>
      </c>
      <c r="I164" s="20" t="s">
        <v>125</v>
      </c>
      <c r="J164" s="184">
        <v>1</v>
      </c>
      <c r="K164" s="20" t="s">
        <v>125</v>
      </c>
      <c r="L164" s="20" t="s">
        <v>125</v>
      </c>
      <c r="M164" s="20" t="s">
        <v>125</v>
      </c>
      <c r="N164" s="20" t="s">
        <v>125</v>
      </c>
      <c r="O164" s="20" t="s">
        <v>125</v>
      </c>
      <c r="P164" s="20" t="s">
        <v>125</v>
      </c>
      <c r="Q164" s="20" t="s">
        <v>125</v>
      </c>
      <c r="R164" s="20" t="s">
        <v>125</v>
      </c>
      <c r="S164" s="184">
        <v>1</v>
      </c>
      <c r="T164" s="185">
        <f t="shared" si="3"/>
        <v>2</v>
      </c>
      <c r="XFD164" s="186"/>
    </row>
    <row r="165" spans="1:20 16384:16384" ht="84" x14ac:dyDescent="0.15">
      <c r="A165" s="37" t="s">
        <v>65</v>
      </c>
      <c r="B165" s="38" t="s">
        <v>32</v>
      </c>
      <c r="C165" s="39" t="s">
        <v>468</v>
      </c>
      <c r="D165" s="40" t="s">
        <v>596</v>
      </c>
      <c r="E165" s="39" t="s">
        <v>469</v>
      </c>
      <c r="F165" s="42" t="s">
        <v>470</v>
      </c>
      <c r="G165" s="46">
        <v>28</v>
      </c>
      <c r="H165" s="20" t="s">
        <v>125</v>
      </c>
      <c r="I165" s="20" t="s">
        <v>125</v>
      </c>
      <c r="J165" s="20" t="s">
        <v>125</v>
      </c>
      <c r="K165" s="20" t="s">
        <v>125</v>
      </c>
      <c r="L165" s="20" t="s">
        <v>125</v>
      </c>
      <c r="M165" s="43">
        <v>14</v>
      </c>
      <c r="N165" s="20" t="s">
        <v>125</v>
      </c>
      <c r="O165" s="20" t="s">
        <v>125</v>
      </c>
      <c r="P165" s="20" t="s">
        <v>125</v>
      </c>
      <c r="Q165" s="20" t="s">
        <v>125</v>
      </c>
      <c r="R165" s="20" t="s">
        <v>125</v>
      </c>
      <c r="S165" s="43">
        <v>14</v>
      </c>
      <c r="T165" s="44"/>
      <c r="XFD165" s="49"/>
    </row>
    <row r="166" spans="1:20 16384:16384" ht="84" x14ac:dyDescent="0.15">
      <c r="A166" s="37" t="s">
        <v>65</v>
      </c>
      <c r="B166" s="38" t="s">
        <v>32</v>
      </c>
      <c r="C166" s="39" t="s">
        <v>468</v>
      </c>
      <c r="D166" s="45" t="s">
        <v>600</v>
      </c>
      <c r="E166" s="39" t="s">
        <v>469</v>
      </c>
      <c r="F166" s="42" t="s">
        <v>470</v>
      </c>
      <c r="G166" s="46">
        <v>8</v>
      </c>
      <c r="H166" s="20" t="s">
        <v>125</v>
      </c>
      <c r="I166" s="20" t="s">
        <v>125</v>
      </c>
      <c r="J166" s="20" t="s">
        <v>125</v>
      </c>
      <c r="K166" s="20" t="s">
        <v>125</v>
      </c>
      <c r="L166" s="20" t="s">
        <v>125</v>
      </c>
      <c r="M166" s="43">
        <v>4</v>
      </c>
      <c r="N166" s="20" t="s">
        <v>125</v>
      </c>
      <c r="O166" s="20" t="s">
        <v>125</v>
      </c>
      <c r="P166" s="20" t="s">
        <v>125</v>
      </c>
      <c r="Q166" s="20" t="s">
        <v>125</v>
      </c>
      <c r="R166" s="20" t="s">
        <v>125</v>
      </c>
      <c r="S166" s="43">
        <v>4</v>
      </c>
      <c r="T166" s="44">
        <f t="shared" si="3"/>
        <v>8</v>
      </c>
      <c r="XFD166" s="49"/>
    </row>
    <row r="167" spans="1:20 16384:16384" ht="84" x14ac:dyDescent="0.15">
      <c r="A167" s="37" t="s">
        <v>65</v>
      </c>
      <c r="B167" s="38" t="s">
        <v>32</v>
      </c>
      <c r="C167" s="39" t="s">
        <v>468</v>
      </c>
      <c r="D167" s="45" t="s">
        <v>601</v>
      </c>
      <c r="E167" s="39" t="s">
        <v>469</v>
      </c>
      <c r="F167" s="42" t="s">
        <v>470</v>
      </c>
      <c r="G167" s="46">
        <v>12</v>
      </c>
      <c r="H167" s="20" t="s">
        <v>125</v>
      </c>
      <c r="I167" s="20" t="s">
        <v>125</v>
      </c>
      <c r="J167" s="20" t="s">
        <v>125</v>
      </c>
      <c r="K167" s="20" t="s">
        <v>125</v>
      </c>
      <c r="L167" s="20" t="s">
        <v>125</v>
      </c>
      <c r="M167" s="43">
        <v>6</v>
      </c>
      <c r="N167" s="20" t="s">
        <v>125</v>
      </c>
      <c r="O167" s="20" t="s">
        <v>125</v>
      </c>
      <c r="P167" s="20" t="s">
        <v>125</v>
      </c>
      <c r="Q167" s="20" t="s">
        <v>125</v>
      </c>
      <c r="R167" s="20" t="s">
        <v>125</v>
      </c>
      <c r="S167" s="43">
        <v>6</v>
      </c>
      <c r="T167" s="44">
        <f t="shared" si="3"/>
        <v>12</v>
      </c>
      <c r="XFD167" s="49"/>
    </row>
    <row r="168" spans="1:20 16384:16384" ht="84" x14ac:dyDescent="0.15">
      <c r="A168" s="37" t="s">
        <v>65</v>
      </c>
      <c r="B168" s="38" t="s">
        <v>32</v>
      </c>
      <c r="C168" s="39" t="s">
        <v>468</v>
      </c>
      <c r="D168" s="45" t="s">
        <v>602</v>
      </c>
      <c r="E168" s="39" t="s">
        <v>469</v>
      </c>
      <c r="F168" s="42" t="s">
        <v>470</v>
      </c>
      <c r="G168" s="46">
        <v>14</v>
      </c>
      <c r="H168" s="20" t="s">
        <v>125</v>
      </c>
      <c r="I168" s="20" t="s">
        <v>125</v>
      </c>
      <c r="J168" s="20" t="s">
        <v>125</v>
      </c>
      <c r="K168" s="20" t="s">
        <v>125</v>
      </c>
      <c r="L168" s="20" t="s">
        <v>125</v>
      </c>
      <c r="M168" s="43">
        <v>7</v>
      </c>
      <c r="N168" s="20" t="s">
        <v>125</v>
      </c>
      <c r="O168" s="20" t="s">
        <v>125</v>
      </c>
      <c r="P168" s="20" t="s">
        <v>125</v>
      </c>
      <c r="Q168" s="20" t="s">
        <v>125</v>
      </c>
      <c r="R168" s="20" t="s">
        <v>125</v>
      </c>
      <c r="S168" s="43">
        <v>7</v>
      </c>
      <c r="T168" s="44">
        <f t="shared" si="3"/>
        <v>14</v>
      </c>
      <c r="XFD168" s="49"/>
    </row>
    <row r="169" spans="1:20 16384:16384" ht="84" x14ac:dyDescent="0.15">
      <c r="A169" s="37" t="s">
        <v>65</v>
      </c>
      <c r="B169" s="38" t="s">
        <v>32</v>
      </c>
      <c r="C169" s="39" t="s">
        <v>468</v>
      </c>
      <c r="D169" s="45" t="s">
        <v>603</v>
      </c>
      <c r="E169" s="39" t="s">
        <v>469</v>
      </c>
      <c r="F169" s="42" t="s">
        <v>470</v>
      </c>
      <c r="G169" s="46">
        <v>12</v>
      </c>
      <c r="H169" s="20" t="s">
        <v>125</v>
      </c>
      <c r="I169" s="20" t="s">
        <v>125</v>
      </c>
      <c r="J169" s="20" t="s">
        <v>125</v>
      </c>
      <c r="K169" s="20" t="s">
        <v>125</v>
      </c>
      <c r="L169" s="20" t="s">
        <v>125</v>
      </c>
      <c r="M169" s="43">
        <v>6</v>
      </c>
      <c r="N169" s="20" t="s">
        <v>125</v>
      </c>
      <c r="O169" s="20" t="s">
        <v>125</v>
      </c>
      <c r="P169" s="20" t="s">
        <v>125</v>
      </c>
      <c r="Q169" s="20" t="s">
        <v>125</v>
      </c>
      <c r="R169" s="20" t="s">
        <v>125</v>
      </c>
      <c r="S169" s="43">
        <v>6</v>
      </c>
      <c r="T169" s="44">
        <f t="shared" si="3"/>
        <v>12</v>
      </c>
      <c r="XFD169" s="49"/>
    </row>
    <row r="170" spans="1:20 16384:16384" ht="84" x14ac:dyDescent="0.15">
      <c r="A170" s="37" t="s">
        <v>65</v>
      </c>
      <c r="B170" s="38" t="s">
        <v>32</v>
      </c>
      <c r="C170" s="39" t="s">
        <v>468</v>
      </c>
      <c r="D170" s="45" t="s">
        <v>604</v>
      </c>
      <c r="E170" s="39" t="s">
        <v>469</v>
      </c>
      <c r="F170" s="42" t="s">
        <v>470</v>
      </c>
      <c r="G170" s="46">
        <v>68</v>
      </c>
      <c r="H170" s="20" t="s">
        <v>125</v>
      </c>
      <c r="I170" s="20" t="s">
        <v>125</v>
      </c>
      <c r="J170" s="20" t="s">
        <v>125</v>
      </c>
      <c r="K170" s="20" t="s">
        <v>125</v>
      </c>
      <c r="L170" s="20" t="s">
        <v>125</v>
      </c>
      <c r="M170" s="43">
        <v>34</v>
      </c>
      <c r="N170" s="20" t="s">
        <v>125</v>
      </c>
      <c r="O170" s="20" t="s">
        <v>125</v>
      </c>
      <c r="P170" s="20" t="s">
        <v>125</v>
      </c>
      <c r="Q170" s="20" t="s">
        <v>125</v>
      </c>
      <c r="R170" s="20" t="s">
        <v>125</v>
      </c>
      <c r="S170" s="43">
        <v>34</v>
      </c>
      <c r="T170" s="44">
        <f t="shared" si="3"/>
        <v>68</v>
      </c>
      <c r="XFD170" s="49"/>
    </row>
    <row r="171" spans="1:20 16384:16384" ht="84" x14ac:dyDescent="0.15">
      <c r="A171" s="37" t="s">
        <v>65</v>
      </c>
      <c r="B171" s="38" t="s">
        <v>32</v>
      </c>
      <c r="C171" s="39" t="s">
        <v>468</v>
      </c>
      <c r="D171" s="45" t="s">
        <v>605</v>
      </c>
      <c r="E171" s="39" t="s">
        <v>469</v>
      </c>
      <c r="F171" s="42" t="s">
        <v>470</v>
      </c>
      <c r="G171" s="46">
        <v>14</v>
      </c>
      <c r="H171" s="20" t="s">
        <v>125</v>
      </c>
      <c r="I171" s="20" t="s">
        <v>125</v>
      </c>
      <c r="J171" s="20" t="s">
        <v>125</v>
      </c>
      <c r="K171" s="20" t="s">
        <v>125</v>
      </c>
      <c r="L171" s="20" t="s">
        <v>125</v>
      </c>
      <c r="M171" s="43">
        <v>7</v>
      </c>
      <c r="N171" s="20" t="s">
        <v>125</v>
      </c>
      <c r="O171" s="20" t="s">
        <v>125</v>
      </c>
      <c r="P171" s="20" t="s">
        <v>125</v>
      </c>
      <c r="Q171" s="20" t="s">
        <v>125</v>
      </c>
      <c r="R171" s="20" t="s">
        <v>125</v>
      </c>
      <c r="S171" s="43">
        <v>7</v>
      </c>
      <c r="T171" s="44">
        <f t="shared" si="3"/>
        <v>14</v>
      </c>
      <c r="XFD171" s="49"/>
    </row>
    <row r="172" spans="1:20 16384:16384" ht="84" x14ac:dyDescent="0.15">
      <c r="A172" s="37" t="s">
        <v>65</v>
      </c>
      <c r="B172" s="38" t="s">
        <v>32</v>
      </c>
      <c r="C172" s="39" t="s">
        <v>468</v>
      </c>
      <c r="D172" s="45" t="s">
        <v>606</v>
      </c>
      <c r="E172" s="39" t="s">
        <v>469</v>
      </c>
      <c r="F172" s="42" t="s">
        <v>470</v>
      </c>
      <c r="G172" s="46">
        <v>10</v>
      </c>
      <c r="H172" s="20" t="s">
        <v>125</v>
      </c>
      <c r="I172" s="20" t="s">
        <v>125</v>
      </c>
      <c r="J172" s="20" t="s">
        <v>125</v>
      </c>
      <c r="K172" s="20" t="s">
        <v>125</v>
      </c>
      <c r="L172" s="20" t="s">
        <v>125</v>
      </c>
      <c r="M172" s="43">
        <v>5</v>
      </c>
      <c r="N172" s="20" t="s">
        <v>125</v>
      </c>
      <c r="O172" s="20" t="s">
        <v>125</v>
      </c>
      <c r="P172" s="20" t="s">
        <v>125</v>
      </c>
      <c r="Q172" s="20" t="s">
        <v>125</v>
      </c>
      <c r="R172" s="20" t="s">
        <v>125</v>
      </c>
      <c r="S172" s="43">
        <v>5</v>
      </c>
      <c r="T172" s="44">
        <f t="shared" si="3"/>
        <v>10</v>
      </c>
      <c r="XFD172" s="49"/>
    </row>
    <row r="173" spans="1:20 16384:16384" ht="84" x14ac:dyDescent="0.15">
      <c r="A173" s="37" t="s">
        <v>65</v>
      </c>
      <c r="B173" s="38" t="s">
        <v>32</v>
      </c>
      <c r="C173" s="39" t="s">
        <v>468</v>
      </c>
      <c r="D173" s="45" t="s">
        <v>607</v>
      </c>
      <c r="E173" s="39" t="s">
        <v>469</v>
      </c>
      <c r="F173" s="42" t="s">
        <v>470</v>
      </c>
      <c r="G173" s="46">
        <v>10</v>
      </c>
      <c r="H173" s="20" t="s">
        <v>125</v>
      </c>
      <c r="I173" s="20" t="s">
        <v>125</v>
      </c>
      <c r="J173" s="20" t="s">
        <v>125</v>
      </c>
      <c r="K173" s="20" t="s">
        <v>125</v>
      </c>
      <c r="L173" s="20" t="s">
        <v>125</v>
      </c>
      <c r="M173" s="43">
        <v>5</v>
      </c>
      <c r="N173" s="20" t="s">
        <v>125</v>
      </c>
      <c r="O173" s="20" t="s">
        <v>125</v>
      </c>
      <c r="P173" s="20" t="s">
        <v>125</v>
      </c>
      <c r="Q173" s="20" t="s">
        <v>125</v>
      </c>
      <c r="R173" s="20" t="s">
        <v>125</v>
      </c>
      <c r="S173" s="43">
        <v>5</v>
      </c>
      <c r="T173" s="44">
        <f t="shared" si="3"/>
        <v>10</v>
      </c>
      <c r="XFD173" s="49"/>
    </row>
    <row r="174" spans="1:20 16384:16384" ht="84" x14ac:dyDescent="0.15">
      <c r="A174" s="37" t="s">
        <v>65</v>
      </c>
      <c r="B174" s="38" t="s">
        <v>32</v>
      </c>
      <c r="C174" s="39" t="s">
        <v>468</v>
      </c>
      <c r="D174" s="45" t="s">
        <v>608</v>
      </c>
      <c r="E174" s="39" t="s">
        <v>469</v>
      </c>
      <c r="F174" s="42" t="s">
        <v>470</v>
      </c>
      <c r="G174" s="46">
        <v>14</v>
      </c>
      <c r="H174" s="20" t="s">
        <v>125</v>
      </c>
      <c r="I174" s="20" t="s">
        <v>125</v>
      </c>
      <c r="J174" s="20" t="s">
        <v>125</v>
      </c>
      <c r="K174" s="20" t="s">
        <v>125</v>
      </c>
      <c r="L174" s="20" t="s">
        <v>125</v>
      </c>
      <c r="M174" s="43">
        <v>7</v>
      </c>
      <c r="N174" s="20" t="s">
        <v>125</v>
      </c>
      <c r="O174" s="20" t="s">
        <v>125</v>
      </c>
      <c r="P174" s="20" t="s">
        <v>125</v>
      </c>
      <c r="Q174" s="20" t="s">
        <v>125</v>
      </c>
      <c r="R174" s="20" t="s">
        <v>125</v>
      </c>
      <c r="S174" s="43">
        <v>7</v>
      </c>
      <c r="T174" s="44">
        <f t="shared" si="3"/>
        <v>14</v>
      </c>
      <c r="XFD174" s="49"/>
    </row>
    <row r="175" spans="1:20 16384:16384" ht="84" x14ac:dyDescent="0.15">
      <c r="A175" s="37" t="s">
        <v>65</v>
      </c>
      <c r="B175" s="38" t="s">
        <v>32</v>
      </c>
      <c r="C175" s="39" t="s">
        <v>468</v>
      </c>
      <c r="D175" s="45" t="s">
        <v>609</v>
      </c>
      <c r="E175" s="39" t="s">
        <v>469</v>
      </c>
      <c r="F175" s="42" t="s">
        <v>470</v>
      </c>
      <c r="G175" s="46">
        <v>8</v>
      </c>
      <c r="H175" s="20" t="s">
        <v>125</v>
      </c>
      <c r="I175" s="20" t="s">
        <v>125</v>
      </c>
      <c r="J175" s="20" t="s">
        <v>125</v>
      </c>
      <c r="K175" s="20" t="s">
        <v>125</v>
      </c>
      <c r="L175" s="20" t="s">
        <v>125</v>
      </c>
      <c r="M175" s="43">
        <v>4</v>
      </c>
      <c r="N175" s="20" t="s">
        <v>125</v>
      </c>
      <c r="O175" s="20" t="s">
        <v>125</v>
      </c>
      <c r="P175" s="20" t="s">
        <v>125</v>
      </c>
      <c r="Q175" s="20" t="s">
        <v>125</v>
      </c>
      <c r="R175" s="20" t="s">
        <v>125</v>
      </c>
      <c r="S175" s="43">
        <v>4</v>
      </c>
      <c r="T175" s="44">
        <f t="shared" si="3"/>
        <v>8</v>
      </c>
      <c r="XFD175" s="49"/>
    </row>
    <row r="176" spans="1:20 16384:16384" ht="84" x14ac:dyDescent="0.15">
      <c r="A176" s="37" t="s">
        <v>65</v>
      </c>
      <c r="B176" s="38" t="s">
        <v>32</v>
      </c>
      <c r="C176" s="39" t="s">
        <v>468</v>
      </c>
      <c r="D176" s="45" t="s">
        <v>610</v>
      </c>
      <c r="E176" s="39" t="s">
        <v>469</v>
      </c>
      <c r="F176" s="42" t="s">
        <v>470</v>
      </c>
      <c r="G176" s="46">
        <v>6</v>
      </c>
      <c r="H176" s="20" t="s">
        <v>125</v>
      </c>
      <c r="I176" s="20" t="s">
        <v>125</v>
      </c>
      <c r="J176" s="20" t="s">
        <v>125</v>
      </c>
      <c r="K176" s="20" t="s">
        <v>125</v>
      </c>
      <c r="L176" s="20" t="s">
        <v>125</v>
      </c>
      <c r="M176" s="43">
        <v>3</v>
      </c>
      <c r="N176" s="20" t="s">
        <v>125</v>
      </c>
      <c r="O176" s="20" t="s">
        <v>125</v>
      </c>
      <c r="P176" s="20" t="s">
        <v>125</v>
      </c>
      <c r="Q176" s="20" t="s">
        <v>125</v>
      </c>
      <c r="R176" s="20" t="s">
        <v>125</v>
      </c>
      <c r="S176" s="43">
        <v>3</v>
      </c>
      <c r="T176" s="44">
        <f t="shared" si="3"/>
        <v>6</v>
      </c>
      <c r="XFD176" s="49"/>
    </row>
    <row r="177" spans="1:20 16384:16384" ht="84" x14ac:dyDescent="0.15">
      <c r="A177" s="37" t="s">
        <v>65</v>
      </c>
      <c r="B177" s="38" t="s">
        <v>32</v>
      </c>
      <c r="C177" s="39" t="s">
        <v>468</v>
      </c>
      <c r="D177" s="45" t="s">
        <v>611</v>
      </c>
      <c r="E177" s="39" t="s">
        <v>469</v>
      </c>
      <c r="F177" s="42" t="s">
        <v>470</v>
      </c>
      <c r="G177" s="46">
        <v>34</v>
      </c>
      <c r="H177" s="20" t="s">
        <v>125</v>
      </c>
      <c r="I177" s="20" t="s">
        <v>125</v>
      </c>
      <c r="J177" s="20" t="s">
        <v>125</v>
      </c>
      <c r="K177" s="20" t="s">
        <v>125</v>
      </c>
      <c r="L177" s="20" t="s">
        <v>125</v>
      </c>
      <c r="M177" s="43">
        <v>17</v>
      </c>
      <c r="N177" s="20" t="s">
        <v>125</v>
      </c>
      <c r="O177" s="20" t="s">
        <v>125</v>
      </c>
      <c r="P177" s="20" t="s">
        <v>125</v>
      </c>
      <c r="Q177" s="20" t="s">
        <v>125</v>
      </c>
      <c r="R177" s="20" t="s">
        <v>125</v>
      </c>
      <c r="S177" s="43">
        <v>17</v>
      </c>
      <c r="T177" s="44">
        <f t="shared" si="3"/>
        <v>34</v>
      </c>
      <c r="XFD177" s="49"/>
    </row>
    <row r="178" spans="1:20 16384:16384" ht="84" x14ac:dyDescent="0.15">
      <c r="A178" s="37" t="s">
        <v>65</v>
      </c>
      <c r="B178" s="38" t="s">
        <v>32</v>
      </c>
      <c r="C178" s="39" t="s">
        <v>468</v>
      </c>
      <c r="D178" s="45" t="s">
        <v>612</v>
      </c>
      <c r="E178" s="39" t="s">
        <v>469</v>
      </c>
      <c r="F178" s="42" t="s">
        <v>470</v>
      </c>
      <c r="G178" s="46">
        <v>16</v>
      </c>
      <c r="H178" s="20" t="s">
        <v>125</v>
      </c>
      <c r="I178" s="20" t="s">
        <v>125</v>
      </c>
      <c r="J178" s="20" t="s">
        <v>125</v>
      </c>
      <c r="K178" s="20" t="s">
        <v>125</v>
      </c>
      <c r="L178" s="20" t="s">
        <v>125</v>
      </c>
      <c r="M178" s="43">
        <v>8</v>
      </c>
      <c r="N178" s="20" t="s">
        <v>125</v>
      </c>
      <c r="O178" s="20" t="s">
        <v>125</v>
      </c>
      <c r="P178" s="20" t="s">
        <v>125</v>
      </c>
      <c r="Q178" s="20" t="s">
        <v>125</v>
      </c>
      <c r="R178" s="20" t="s">
        <v>125</v>
      </c>
      <c r="S178" s="43">
        <v>8</v>
      </c>
      <c r="T178" s="44">
        <f t="shared" si="3"/>
        <v>16</v>
      </c>
      <c r="XFD178" s="49"/>
    </row>
    <row r="179" spans="1:20 16384:16384" ht="84" x14ac:dyDescent="0.15">
      <c r="A179" s="37" t="s">
        <v>65</v>
      </c>
      <c r="B179" s="38" t="s">
        <v>32</v>
      </c>
      <c r="C179" s="39" t="s">
        <v>468</v>
      </c>
      <c r="D179" s="45" t="s">
        <v>613</v>
      </c>
      <c r="E179" s="39" t="s">
        <v>469</v>
      </c>
      <c r="F179" s="42" t="s">
        <v>470</v>
      </c>
      <c r="G179" s="46">
        <v>14</v>
      </c>
      <c r="H179" s="20" t="s">
        <v>125</v>
      </c>
      <c r="I179" s="20" t="s">
        <v>125</v>
      </c>
      <c r="J179" s="20" t="s">
        <v>125</v>
      </c>
      <c r="K179" s="20" t="s">
        <v>125</v>
      </c>
      <c r="L179" s="20" t="s">
        <v>125</v>
      </c>
      <c r="M179" s="43">
        <v>7</v>
      </c>
      <c r="N179" s="20" t="s">
        <v>125</v>
      </c>
      <c r="O179" s="20" t="s">
        <v>125</v>
      </c>
      <c r="P179" s="20" t="s">
        <v>125</v>
      </c>
      <c r="Q179" s="20" t="s">
        <v>125</v>
      </c>
      <c r="R179" s="20" t="s">
        <v>125</v>
      </c>
      <c r="S179" s="43">
        <v>7</v>
      </c>
      <c r="T179" s="44">
        <f t="shared" si="3"/>
        <v>14</v>
      </c>
      <c r="XFD179" s="49"/>
    </row>
    <row r="180" spans="1:20 16384:16384" ht="84" x14ac:dyDescent="0.15">
      <c r="A180" s="37" t="s">
        <v>65</v>
      </c>
      <c r="B180" s="38" t="s">
        <v>32</v>
      </c>
      <c r="C180" s="39" t="s">
        <v>468</v>
      </c>
      <c r="D180" s="45" t="s">
        <v>614</v>
      </c>
      <c r="E180" s="39" t="s">
        <v>469</v>
      </c>
      <c r="F180" s="42" t="s">
        <v>470</v>
      </c>
      <c r="G180" s="46">
        <v>6</v>
      </c>
      <c r="H180" s="20" t="s">
        <v>125</v>
      </c>
      <c r="I180" s="20" t="s">
        <v>125</v>
      </c>
      <c r="J180" s="20" t="s">
        <v>125</v>
      </c>
      <c r="K180" s="20" t="s">
        <v>125</v>
      </c>
      <c r="L180" s="20" t="s">
        <v>125</v>
      </c>
      <c r="M180" s="43">
        <v>3</v>
      </c>
      <c r="N180" s="20" t="s">
        <v>125</v>
      </c>
      <c r="O180" s="20" t="s">
        <v>125</v>
      </c>
      <c r="P180" s="20" t="s">
        <v>125</v>
      </c>
      <c r="Q180" s="20" t="s">
        <v>125</v>
      </c>
      <c r="R180" s="20" t="s">
        <v>125</v>
      </c>
      <c r="S180" s="43">
        <v>3</v>
      </c>
      <c r="T180" s="44">
        <f t="shared" si="3"/>
        <v>6</v>
      </c>
      <c r="XFD180" s="49"/>
    </row>
    <row r="181" spans="1:20 16384:16384" ht="84" x14ac:dyDescent="0.15">
      <c r="A181" s="37" t="s">
        <v>65</v>
      </c>
      <c r="B181" s="38" t="s">
        <v>32</v>
      </c>
      <c r="C181" s="39" t="s">
        <v>468</v>
      </c>
      <c r="D181" s="45" t="s">
        <v>615</v>
      </c>
      <c r="E181" s="39" t="s">
        <v>469</v>
      </c>
      <c r="F181" s="42" t="s">
        <v>470</v>
      </c>
      <c r="G181" s="46">
        <v>20</v>
      </c>
      <c r="H181" s="20" t="s">
        <v>125</v>
      </c>
      <c r="I181" s="20" t="s">
        <v>125</v>
      </c>
      <c r="J181" s="20" t="s">
        <v>125</v>
      </c>
      <c r="K181" s="20" t="s">
        <v>125</v>
      </c>
      <c r="L181" s="20" t="s">
        <v>125</v>
      </c>
      <c r="M181" s="43">
        <v>10</v>
      </c>
      <c r="N181" s="20" t="s">
        <v>125</v>
      </c>
      <c r="O181" s="20" t="s">
        <v>125</v>
      </c>
      <c r="P181" s="20" t="s">
        <v>125</v>
      </c>
      <c r="Q181" s="20" t="s">
        <v>125</v>
      </c>
      <c r="R181" s="20" t="s">
        <v>125</v>
      </c>
      <c r="S181" s="43">
        <v>10</v>
      </c>
      <c r="T181" s="44">
        <f t="shared" si="3"/>
        <v>20</v>
      </c>
      <c r="XFD181" s="49"/>
    </row>
    <row r="182" spans="1:20 16384:16384" ht="84" x14ac:dyDescent="0.15">
      <c r="A182" s="37" t="s">
        <v>65</v>
      </c>
      <c r="B182" s="38" t="s">
        <v>32</v>
      </c>
      <c r="C182" s="39" t="s">
        <v>468</v>
      </c>
      <c r="D182" s="45" t="s">
        <v>616</v>
      </c>
      <c r="E182" s="39" t="s">
        <v>469</v>
      </c>
      <c r="F182" s="42" t="s">
        <v>470</v>
      </c>
      <c r="G182" s="46">
        <v>8</v>
      </c>
      <c r="H182" s="20" t="s">
        <v>125</v>
      </c>
      <c r="I182" s="20" t="s">
        <v>125</v>
      </c>
      <c r="J182" s="20" t="s">
        <v>125</v>
      </c>
      <c r="K182" s="20" t="s">
        <v>125</v>
      </c>
      <c r="L182" s="20" t="s">
        <v>125</v>
      </c>
      <c r="M182" s="43">
        <v>4</v>
      </c>
      <c r="N182" s="20" t="s">
        <v>125</v>
      </c>
      <c r="O182" s="20" t="s">
        <v>125</v>
      </c>
      <c r="P182" s="20" t="s">
        <v>125</v>
      </c>
      <c r="Q182" s="20" t="s">
        <v>125</v>
      </c>
      <c r="R182" s="20" t="s">
        <v>125</v>
      </c>
      <c r="S182" s="43">
        <v>4</v>
      </c>
      <c r="T182" s="44">
        <f t="shared" si="3"/>
        <v>8</v>
      </c>
      <c r="XFD182" s="49"/>
    </row>
    <row r="183" spans="1:20 16384:16384" ht="84" x14ac:dyDescent="0.15">
      <c r="A183" s="37" t="s">
        <v>65</v>
      </c>
      <c r="B183" s="38" t="s">
        <v>32</v>
      </c>
      <c r="C183" s="39" t="s">
        <v>468</v>
      </c>
      <c r="D183" s="45" t="s">
        <v>617</v>
      </c>
      <c r="E183" s="39" t="s">
        <v>469</v>
      </c>
      <c r="F183" s="42" t="s">
        <v>470</v>
      </c>
      <c r="G183" s="46">
        <v>4</v>
      </c>
      <c r="H183" s="20" t="s">
        <v>125</v>
      </c>
      <c r="I183" s="20" t="s">
        <v>125</v>
      </c>
      <c r="J183" s="20" t="s">
        <v>125</v>
      </c>
      <c r="K183" s="20" t="s">
        <v>125</v>
      </c>
      <c r="L183" s="20" t="s">
        <v>125</v>
      </c>
      <c r="M183" s="43">
        <v>2</v>
      </c>
      <c r="N183" s="20" t="s">
        <v>125</v>
      </c>
      <c r="O183" s="20" t="s">
        <v>125</v>
      </c>
      <c r="P183" s="20" t="s">
        <v>125</v>
      </c>
      <c r="Q183" s="20" t="s">
        <v>125</v>
      </c>
      <c r="R183" s="20" t="s">
        <v>125</v>
      </c>
      <c r="S183" s="43">
        <v>2</v>
      </c>
      <c r="T183" s="44">
        <f t="shared" ref="T183:T265" si="4">+SUM(H183:S183)</f>
        <v>4</v>
      </c>
      <c r="XFD183" s="49"/>
    </row>
    <row r="184" spans="1:20 16384:16384" ht="84" x14ac:dyDescent="0.15">
      <c r="A184" s="37" t="s">
        <v>65</v>
      </c>
      <c r="B184" s="38" t="s">
        <v>32</v>
      </c>
      <c r="C184" s="39" t="s">
        <v>468</v>
      </c>
      <c r="D184" s="45" t="s">
        <v>618</v>
      </c>
      <c r="E184" s="39" t="s">
        <v>469</v>
      </c>
      <c r="F184" s="42" t="s">
        <v>470</v>
      </c>
      <c r="G184" s="46">
        <v>12</v>
      </c>
      <c r="H184" s="20" t="s">
        <v>125</v>
      </c>
      <c r="I184" s="20" t="s">
        <v>125</v>
      </c>
      <c r="J184" s="20" t="s">
        <v>125</v>
      </c>
      <c r="K184" s="20" t="s">
        <v>125</v>
      </c>
      <c r="L184" s="20" t="s">
        <v>125</v>
      </c>
      <c r="M184" s="43">
        <v>6</v>
      </c>
      <c r="N184" s="20" t="s">
        <v>125</v>
      </c>
      <c r="O184" s="20" t="s">
        <v>125</v>
      </c>
      <c r="P184" s="20" t="s">
        <v>125</v>
      </c>
      <c r="Q184" s="20" t="s">
        <v>125</v>
      </c>
      <c r="R184" s="20" t="s">
        <v>125</v>
      </c>
      <c r="S184" s="43">
        <v>6</v>
      </c>
      <c r="T184" s="44">
        <f t="shared" si="4"/>
        <v>12</v>
      </c>
      <c r="XFD184" s="49"/>
    </row>
    <row r="185" spans="1:20 16384:16384" ht="56" x14ac:dyDescent="0.2">
      <c r="A185" s="47" t="s">
        <v>35</v>
      </c>
      <c r="B185" s="47" t="s">
        <v>630</v>
      </c>
      <c r="C185" s="19" t="s">
        <v>206</v>
      </c>
      <c r="D185" s="19" t="s">
        <v>104</v>
      </c>
      <c r="E185" s="19" t="s">
        <v>209</v>
      </c>
      <c r="F185" s="19" t="s">
        <v>631</v>
      </c>
      <c r="G185" s="48">
        <v>92</v>
      </c>
      <c r="H185" s="20" t="s">
        <v>125</v>
      </c>
      <c r="I185" s="20" t="s">
        <v>125</v>
      </c>
      <c r="J185" s="20" t="s">
        <v>125</v>
      </c>
      <c r="K185" s="20" t="s">
        <v>125</v>
      </c>
      <c r="L185" s="26">
        <v>18</v>
      </c>
      <c r="M185" s="20" t="s">
        <v>125</v>
      </c>
      <c r="N185" s="20" t="s">
        <v>125</v>
      </c>
      <c r="O185" s="26">
        <v>37</v>
      </c>
      <c r="P185" s="20" t="s">
        <v>125</v>
      </c>
      <c r="Q185" s="20" t="s">
        <v>125</v>
      </c>
      <c r="R185" s="26">
        <v>37</v>
      </c>
      <c r="S185" s="20" t="s">
        <v>125</v>
      </c>
      <c r="T185" s="44">
        <f t="shared" si="4"/>
        <v>92</v>
      </c>
      <c r="XFD185" s="49"/>
    </row>
    <row r="186" spans="1:20 16384:16384" ht="56" x14ac:dyDescent="0.2">
      <c r="A186" s="47" t="s">
        <v>35</v>
      </c>
      <c r="B186" s="47" t="s">
        <v>630</v>
      </c>
      <c r="C186" s="47" t="s">
        <v>632</v>
      </c>
      <c r="D186" s="19" t="s">
        <v>633</v>
      </c>
      <c r="E186" s="47" t="s">
        <v>203</v>
      </c>
      <c r="F186" s="47" t="s">
        <v>204</v>
      </c>
      <c r="G186" s="48">
        <v>80</v>
      </c>
      <c r="H186" s="20" t="s">
        <v>125</v>
      </c>
      <c r="I186" s="20" t="s">
        <v>125</v>
      </c>
      <c r="J186" s="20" t="s">
        <v>125</v>
      </c>
      <c r="K186" s="20" t="s">
        <v>125</v>
      </c>
      <c r="L186" s="20" t="s">
        <v>125</v>
      </c>
      <c r="M186" s="20" t="s">
        <v>125</v>
      </c>
      <c r="N186" s="138">
        <v>40</v>
      </c>
      <c r="O186" s="20" t="s">
        <v>125</v>
      </c>
      <c r="P186" s="20" t="s">
        <v>125</v>
      </c>
      <c r="Q186" s="20" t="s">
        <v>125</v>
      </c>
      <c r="R186" s="20" t="s">
        <v>125</v>
      </c>
      <c r="S186" s="139">
        <v>40</v>
      </c>
      <c r="T186" s="44"/>
      <c r="XFD186" s="49"/>
    </row>
    <row r="187" spans="1:20 16384:16384" ht="56" x14ac:dyDescent="0.2">
      <c r="A187" s="47" t="s">
        <v>35</v>
      </c>
      <c r="B187" s="47" t="s">
        <v>630</v>
      </c>
      <c r="C187" s="47" t="s">
        <v>632</v>
      </c>
      <c r="D187" s="19" t="s">
        <v>634</v>
      </c>
      <c r="E187" s="47" t="s">
        <v>203</v>
      </c>
      <c r="F187" s="47" t="s">
        <v>204</v>
      </c>
      <c r="G187" s="48">
        <v>80</v>
      </c>
      <c r="H187" s="20" t="s">
        <v>125</v>
      </c>
      <c r="I187" s="20" t="s">
        <v>125</v>
      </c>
      <c r="J187" s="20" t="s">
        <v>125</v>
      </c>
      <c r="K187" s="20" t="s">
        <v>125</v>
      </c>
      <c r="L187" s="20" t="s">
        <v>125</v>
      </c>
      <c r="M187" s="20" t="s">
        <v>125</v>
      </c>
      <c r="N187" s="138">
        <v>40</v>
      </c>
      <c r="O187" s="20" t="s">
        <v>125</v>
      </c>
      <c r="P187" s="20" t="s">
        <v>125</v>
      </c>
      <c r="Q187" s="20" t="s">
        <v>125</v>
      </c>
      <c r="R187" s="20" t="s">
        <v>125</v>
      </c>
      <c r="S187" s="139">
        <v>40</v>
      </c>
      <c r="T187" s="44"/>
      <c r="XFD187" s="49"/>
    </row>
    <row r="188" spans="1:20 16384:16384" ht="56" x14ac:dyDescent="0.2">
      <c r="A188" s="47" t="s">
        <v>35</v>
      </c>
      <c r="B188" s="47" t="s">
        <v>630</v>
      </c>
      <c r="C188" s="47" t="s">
        <v>632</v>
      </c>
      <c r="D188" s="19" t="s">
        <v>635</v>
      </c>
      <c r="E188" s="47" t="s">
        <v>203</v>
      </c>
      <c r="F188" s="47" t="s">
        <v>204</v>
      </c>
      <c r="G188" s="48">
        <v>60</v>
      </c>
      <c r="H188" s="20" t="s">
        <v>125</v>
      </c>
      <c r="I188" s="20" t="s">
        <v>125</v>
      </c>
      <c r="J188" s="20" t="s">
        <v>125</v>
      </c>
      <c r="K188" s="20" t="s">
        <v>125</v>
      </c>
      <c r="L188" s="20" t="s">
        <v>125</v>
      </c>
      <c r="M188" s="20" t="s">
        <v>125</v>
      </c>
      <c r="N188" s="138">
        <v>30</v>
      </c>
      <c r="O188" s="20" t="s">
        <v>125</v>
      </c>
      <c r="P188" s="20" t="s">
        <v>125</v>
      </c>
      <c r="Q188" s="20" t="s">
        <v>125</v>
      </c>
      <c r="R188" s="20" t="s">
        <v>125</v>
      </c>
      <c r="S188" s="139">
        <v>30</v>
      </c>
      <c r="T188" s="44"/>
      <c r="XFD188" s="49"/>
    </row>
    <row r="189" spans="1:20 16384:16384" ht="56" x14ac:dyDescent="0.2">
      <c r="A189" s="47" t="s">
        <v>35</v>
      </c>
      <c r="B189" s="47" t="s">
        <v>630</v>
      </c>
      <c r="C189" s="47" t="s">
        <v>632</v>
      </c>
      <c r="D189" s="19" t="s">
        <v>636</v>
      </c>
      <c r="E189" s="47" t="s">
        <v>203</v>
      </c>
      <c r="F189" s="47" t="s">
        <v>204</v>
      </c>
      <c r="G189" s="48">
        <v>80</v>
      </c>
      <c r="H189" s="20" t="s">
        <v>125</v>
      </c>
      <c r="I189" s="20" t="s">
        <v>125</v>
      </c>
      <c r="J189" s="20" t="s">
        <v>125</v>
      </c>
      <c r="K189" s="20" t="s">
        <v>125</v>
      </c>
      <c r="L189" s="20" t="s">
        <v>125</v>
      </c>
      <c r="M189" s="20" t="s">
        <v>125</v>
      </c>
      <c r="N189" s="138">
        <v>40</v>
      </c>
      <c r="O189" s="20" t="s">
        <v>125</v>
      </c>
      <c r="P189" s="20" t="s">
        <v>125</v>
      </c>
      <c r="Q189" s="20" t="s">
        <v>125</v>
      </c>
      <c r="R189" s="20" t="s">
        <v>125</v>
      </c>
      <c r="S189" s="139">
        <v>40</v>
      </c>
      <c r="T189" s="44"/>
      <c r="XFD189" s="49"/>
    </row>
    <row r="190" spans="1:20 16384:16384" ht="56" x14ac:dyDescent="0.2">
      <c r="A190" s="47" t="s">
        <v>35</v>
      </c>
      <c r="B190" s="47" t="s">
        <v>630</v>
      </c>
      <c r="C190" s="47" t="s">
        <v>632</v>
      </c>
      <c r="D190" s="19" t="s">
        <v>637</v>
      </c>
      <c r="E190" s="47" t="s">
        <v>203</v>
      </c>
      <c r="F190" s="47" t="s">
        <v>204</v>
      </c>
      <c r="G190" s="48">
        <v>80</v>
      </c>
      <c r="H190" s="20" t="s">
        <v>125</v>
      </c>
      <c r="I190" s="20" t="s">
        <v>125</v>
      </c>
      <c r="J190" s="20" t="s">
        <v>125</v>
      </c>
      <c r="K190" s="20" t="s">
        <v>125</v>
      </c>
      <c r="L190" s="20" t="s">
        <v>125</v>
      </c>
      <c r="M190" s="20" t="s">
        <v>125</v>
      </c>
      <c r="N190" s="138">
        <v>40</v>
      </c>
      <c r="O190" s="20" t="s">
        <v>125</v>
      </c>
      <c r="P190" s="20" t="s">
        <v>125</v>
      </c>
      <c r="Q190" s="20" t="s">
        <v>125</v>
      </c>
      <c r="R190" s="20" t="s">
        <v>125</v>
      </c>
      <c r="S190" s="139">
        <v>40</v>
      </c>
      <c r="T190" s="44"/>
      <c r="XFD190" s="49"/>
    </row>
    <row r="191" spans="1:20 16384:16384" ht="56" x14ac:dyDescent="0.2">
      <c r="A191" s="47" t="s">
        <v>35</v>
      </c>
      <c r="B191" s="47" t="s">
        <v>630</v>
      </c>
      <c r="C191" s="47" t="s">
        <v>632</v>
      </c>
      <c r="D191" s="19" t="s">
        <v>638</v>
      </c>
      <c r="E191" s="47" t="s">
        <v>203</v>
      </c>
      <c r="F191" s="47" t="s">
        <v>204</v>
      </c>
      <c r="G191" s="48">
        <v>80</v>
      </c>
      <c r="H191" s="20" t="s">
        <v>125</v>
      </c>
      <c r="I191" s="20" t="s">
        <v>125</v>
      </c>
      <c r="J191" s="20" t="s">
        <v>125</v>
      </c>
      <c r="K191" s="20" t="s">
        <v>125</v>
      </c>
      <c r="L191" s="20" t="s">
        <v>125</v>
      </c>
      <c r="M191" s="20" t="s">
        <v>125</v>
      </c>
      <c r="N191" s="138">
        <v>40</v>
      </c>
      <c r="O191" s="20" t="s">
        <v>125</v>
      </c>
      <c r="P191" s="20" t="s">
        <v>125</v>
      </c>
      <c r="Q191" s="20" t="s">
        <v>125</v>
      </c>
      <c r="R191" s="20" t="s">
        <v>125</v>
      </c>
      <c r="S191" s="139">
        <v>40</v>
      </c>
      <c r="T191" s="44"/>
      <c r="XFD191" s="49"/>
    </row>
    <row r="192" spans="1:20 16384:16384" ht="56" x14ac:dyDescent="0.2">
      <c r="A192" s="47" t="s">
        <v>35</v>
      </c>
      <c r="B192" s="47" t="s">
        <v>630</v>
      </c>
      <c r="C192" s="47" t="s">
        <v>632</v>
      </c>
      <c r="D192" s="19" t="s">
        <v>639</v>
      </c>
      <c r="E192" s="47" t="s">
        <v>203</v>
      </c>
      <c r="F192" s="47" t="s">
        <v>204</v>
      </c>
      <c r="G192" s="48">
        <v>60</v>
      </c>
      <c r="H192" s="20" t="s">
        <v>125</v>
      </c>
      <c r="I192" s="20" t="s">
        <v>125</v>
      </c>
      <c r="J192" s="20" t="s">
        <v>125</v>
      </c>
      <c r="K192" s="20" t="s">
        <v>125</v>
      </c>
      <c r="L192" s="20" t="s">
        <v>125</v>
      </c>
      <c r="M192" s="20" t="s">
        <v>125</v>
      </c>
      <c r="N192" s="138">
        <v>30</v>
      </c>
      <c r="O192" s="20" t="s">
        <v>125</v>
      </c>
      <c r="P192" s="20" t="s">
        <v>125</v>
      </c>
      <c r="Q192" s="20" t="s">
        <v>125</v>
      </c>
      <c r="R192" s="20" t="s">
        <v>125</v>
      </c>
      <c r="S192" s="139">
        <v>30</v>
      </c>
      <c r="T192" s="44"/>
      <c r="XFD192" s="49"/>
    </row>
    <row r="193" spans="1:20 16384:16384" ht="56" x14ac:dyDescent="0.2">
      <c r="A193" s="47" t="s">
        <v>35</v>
      </c>
      <c r="B193" s="47" t="s">
        <v>630</v>
      </c>
      <c r="C193" s="47" t="s">
        <v>632</v>
      </c>
      <c r="D193" s="19" t="s">
        <v>640</v>
      </c>
      <c r="E193" s="47" t="s">
        <v>203</v>
      </c>
      <c r="F193" s="47" t="s">
        <v>204</v>
      </c>
      <c r="G193" s="48">
        <v>80</v>
      </c>
      <c r="H193" s="20" t="s">
        <v>125</v>
      </c>
      <c r="I193" s="20" t="s">
        <v>125</v>
      </c>
      <c r="J193" s="20" t="s">
        <v>125</v>
      </c>
      <c r="K193" s="20" t="s">
        <v>125</v>
      </c>
      <c r="L193" s="20" t="s">
        <v>125</v>
      </c>
      <c r="M193" s="20" t="s">
        <v>125</v>
      </c>
      <c r="N193" s="138">
        <v>40</v>
      </c>
      <c r="O193" s="20" t="s">
        <v>125</v>
      </c>
      <c r="P193" s="20" t="s">
        <v>125</v>
      </c>
      <c r="Q193" s="20" t="s">
        <v>125</v>
      </c>
      <c r="R193" s="20" t="s">
        <v>125</v>
      </c>
      <c r="S193" s="139">
        <v>40</v>
      </c>
      <c r="T193" s="44"/>
      <c r="XFD193" s="49"/>
    </row>
    <row r="194" spans="1:20 16384:16384" ht="56" x14ac:dyDescent="0.2">
      <c r="A194" s="47" t="s">
        <v>35</v>
      </c>
      <c r="B194" s="47" t="s">
        <v>630</v>
      </c>
      <c r="C194" s="47" t="s">
        <v>632</v>
      </c>
      <c r="D194" s="19" t="s">
        <v>641</v>
      </c>
      <c r="E194" s="47" t="s">
        <v>203</v>
      </c>
      <c r="F194" s="47" t="s">
        <v>204</v>
      </c>
      <c r="G194" s="48">
        <v>80</v>
      </c>
      <c r="H194" s="20" t="s">
        <v>125</v>
      </c>
      <c r="I194" s="20" t="s">
        <v>125</v>
      </c>
      <c r="J194" s="20" t="s">
        <v>125</v>
      </c>
      <c r="K194" s="20" t="s">
        <v>125</v>
      </c>
      <c r="L194" s="20" t="s">
        <v>125</v>
      </c>
      <c r="M194" s="20" t="s">
        <v>125</v>
      </c>
      <c r="N194" s="138">
        <v>40</v>
      </c>
      <c r="O194" s="20" t="s">
        <v>125</v>
      </c>
      <c r="P194" s="20" t="s">
        <v>125</v>
      </c>
      <c r="Q194" s="20" t="s">
        <v>125</v>
      </c>
      <c r="R194" s="20" t="s">
        <v>125</v>
      </c>
      <c r="S194" s="139">
        <v>40</v>
      </c>
      <c r="T194" s="44"/>
      <c r="XFD194" s="49"/>
    </row>
    <row r="195" spans="1:20 16384:16384" ht="56" x14ac:dyDescent="0.2">
      <c r="A195" s="47" t="s">
        <v>35</v>
      </c>
      <c r="B195" s="47" t="s">
        <v>630</v>
      </c>
      <c r="C195" s="47" t="s">
        <v>632</v>
      </c>
      <c r="D195" s="19" t="s">
        <v>642</v>
      </c>
      <c r="E195" s="47" t="s">
        <v>203</v>
      </c>
      <c r="F195" s="47" t="s">
        <v>204</v>
      </c>
      <c r="G195" s="48">
        <v>80</v>
      </c>
      <c r="H195" s="20" t="s">
        <v>125</v>
      </c>
      <c r="I195" s="20" t="s">
        <v>125</v>
      </c>
      <c r="J195" s="20" t="s">
        <v>125</v>
      </c>
      <c r="K195" s="20" t="s">
        <v>125</v>
      </c>
      <c r="L195" s="20" t="s">
        <v>125</v>
      </c>
      <c r="M195" s="20" t="s">
        <v>125</v>
      </c>
      <c r="N195" s="138">
        <v>40</v>
      </c>
      <c r="O195" s="20" t="s">
        <v>125</v>
      </c>
      <c r="P195" s="20" t="s">
        <v>125</v>
      </c>
      <c r="Q195" s="20" t="s">
        <v>125</v>
      </c>
      <c r="R195" s="20" t="s">
        <v>125</v>
      </c>
      <c r="S195" s="139">
        <v>40</v>
      </c>
      <c r="T195" s="44"/>
      <c r="XFD195" s="49"/>
    </row>
    <row r="196" spans="1:20 16384:16384" ht="56" x14ac:dyDescent="0.2">
      <c r="A196" s="47" t="s">
        <v>35</v>
      </c>
      <c r="B196" s="47" t="s">
        <v>630</v>
      </c>
      <c r="C196" s="47" t="s">
        <v>632</v>
      </c>
      <c r="D196" s="19" t="s">
        <v>643</v>
      </c>
      <c r="E196" s="47" t="s">
        <v>203</v>
      </c>
      <c r="F196" s="47" t="s">
        <v>204</v>
      </c>
      <c r="G196" s="48">
        <v>80</v>
      </c>
      <c r="H196" s="20" t="s">
        <v>125</v>
      </c>
      <c r="I196" s="20" t="s">
        <v>125</v>
      </c>
      <c r="J196" s="20" t="s">
        <v>125</v>
      </c>
      <c r="K196" s="20" t="s">
        <v>125</v>
      </c>
      <c r="L196" s="20" t="s">
        <v>125</v>
      </c>
      <c r="M196" s="20" t="s">
        <v>125</v>
      </c>
      <c r="N196" s="138">
        <v>40</v>
      </c>
      <c r="O196" s="20" t="s">
        <v>125</v>
      </c>
      <c r="P196" s="20" t="s">
        <v>125</v>
      </c>
      <c r="Q196" s="20" t="s">
        <v>125</v>
      </c>
      <c r="R196" s="20" t="s">
        <v>125</v>
      </c>
      <c r="S196" s="139">
        <v>40</v>
      </c>
      <c r="T196" s="44"/>
      <c r="XFD196" s="49"/>
    </row>
    <row r="197" spans="1:20 16384:16384" ht="56" x14ac:dyDescent="0.2">
      <c r="A197" s="47" t="s">
        <v>35</v>
      </c>
      <c r="B197" s="47" t="s">
        <v>630</v>
      </c>
      <c r="C197" s="47" t="s">
        <v>632</v>
      </c>
      <c r="D197" s="19" t="s">
        <v>644</v>
      </c>
      <c r="E197" s="47" t="s">
        <v>203</v>
      </c>
      <c r="F197" s="47" t="s">
        <v>204</v>
      </c>
      <c r="G197" s="48">
        <v>80</v>
      </c>
      <c r="H197" s="20" t="s">
        <v>125</v>
      </c>
      <c r="I197" s="20" t="s">
        <v>125</v>
      </c>
      <c r="J197" s="20" t="s">
        <v>125</v>
      </c>
      <c r="K197" s="20" t="s">
        <v>125</v>
      </c>
      <c r="L197" s="20" t="s">
        <v>125</v>
      </c>
      <c r="M197" s="20" t="s">
        <v>125</v>
      </c>
      <c r="N197" s="138">
        <v>30</v>
      </c>
      <c r="O197" s="20" t="s">
        <v>125</v>
      </c>
      <c r="P197" s="20" t="s">
        <v>125</v>
      </c>
      <c r="Q197" s="20" t="s">
        <v>125</v>
      </c>
      <c r="R197" s="20" t="s">
        <v>125</v>
      </c>
      <c r="S197" s="139">
        <v>50</v>
      </c>
      <c r="T197" s="44"/>
      <c r="XFD197" s="49"/>
    </row>
    <row r="198" spans="1:20 16384:16384" ht="56" x14ac:dyDescent="0.2">
      <c r="A198" s="47" t="s">
        <v>35</v>
      </c>
      <c r="B198" s="47" t="s">
        <v>630</v>
      </c>
      <c r="C198" s="47" t="s">
        <v>632</v>
      </c>
      <c r="D198" s="19" t="s">
        <v>645</v>
      </c>
      <c r="E198" s="47" t="s">
        <v>203</v>
      </c>
      <c r="F198" s="47" t="s">
        <v>204</v>
      </c>
      <c r="G198" s="48">
        <v>80</v>
      </c>
      <c r="H198" s="20" t="s">
        <v>125</v>
      </c>
      <c r="I198" s="20" t="s">
        <v>125</v>
      </c>
      <c r="J198" s="20" t="s">
        <v>125</v>
      </c>
      <c r="K198" s="20" t="s">
        <v>125</v>
      </c>
      <c r="L198" s="20" t="s">
        <v>125</v>
      </c>
      <c r="M198" s="20" t="s">
        <v>125</v>
      </c>
      <c r="N198" s="138">
        <v>40</v>
      </c>
      <c r="O198" s="20" t="s">
        <v>125</v>
      </c>
      <c r="P198" s="20" t="s">
        <v>125</v>
      </c>
      <c r="Q198" s="20" t="s">
        <v>125</v>
      </c>
      <c r="R198" s="20" t="s">
        <v>125</v>
      </c>
      <c r="S198" s="139">
        <v>40</v>
      </c>
      <c r="T198" s="44"/>
      <c r="XFD198" s="49"/>
    </row>
    <row r="199" spans="1:20 16384:16384" ht="56" x14ac:dyDescent="0.2">
      <c r="A199" s="47" t="s">
        <v>35</v>
      </c>
      <c r="B199" s="47" t="s">
        <v>630</v>
      </c>
      <c r="C199" s="47" t="s">
        <v>632</v>
      </c>
      <c r="D199" s="19" t="s">
        <v>646</v>
      </c>
      <c r="E199" s="47" t="s">
        <v>203</v>
      </c>
      <c r="F199" s="47" t="s">
        <v>204</v>
      </c>
      <c r="G199" s="48">
        <v>50</v>
      </c>
      <c r="H199" s="20" t="s">
        <v>125</v>
      </c>
      <c r="I199" s="20" t="s">
        <v>125</v>
      </c>
      <c r="J199" s="20" t="s">
        <v>125</v>
      </c>
      <c r="K199" s="20" t="s">
        <v>125</v>
      </c>
      <c r="L199" s="20" t="s">
        <v>125</v>
      </c>
      <c r="M199" s="20" t="s">
        <v>125</v>
      </c>
      <c r="N199" s="138">
        <v>25</v>
      </c>
      <c r="O199" s="20" t="s">
        <v>125</v>
      </c>
      <c r="P199" s="20" t="s">
        <v>125</v>
      </c>
      <c r="Q199" s="20" t="s">
        <v>125</v>
      </c>
      <c r="R199" s="20" t="s">
        <v>125</v>
      </c>
      <c r="S199" s="139">
        <v>25</v>
      </c>
      <c r="T199" s="44"/>
      <c r="XFD199" s="49"/>
    </row>
    <row r="200" spans="1:20 16384:16384" ht="56" x14ac:dyDescent="0.2">
      <c r="A200" s="47" t="s">
        <v>35</v>
      </c>
      <c r="B200" s="47" t="s">
        <v>630</v>
      </c>
      <c r="C200" s="47" t="s">
        <v>632</v>
      </c>
      <c r="D200" s="19" t="s">
        <v>647</v>
      </c>
      <c r="E200" s="47" t="s">
        <v>203</v>
      </c>
      <c r="F200" s="47" t="s">
        <v>204</v>
      </c>
      <c r="G200" s="48">
        <v>80</v>
      </c>
      <c r="H200" s="20" t="s">
        <v>125</v>
      </c>
      <c r="I200" s="20" t="s">
        <v>125</v>
      </c>
      <c r="J200" s="20" t="s">
        <v>125</v>
      </c>
      <c r="K200" s="20" t="s">
        <v>125</v>
      </c>
      <c r="L200" s="20" t="s">
        <v>125</v>
      </c>
      <c r="M200" s="20" t="s">
        <v>125</v>
      </c>
      <c r="N200" s="138">
        <v>40</v>
      </c>
      <c r="O200" s="20" t="s">
        <v>125</v>
      </c>
      <c r="P200" s="20" t="s">
        <v>125</v>
      </c>
      <c r="Q200" s="20" t="s">
        <v>125</v>
      </c>
      <c r="R200" s="20" t="s">
        <v>125</v>
      </c>
      <c r="S200" s="139">
        <v>40</v>
      </c>
      <c r="T200" s="44"/>
      <c r="XFD200" s="49"/>
    </row>
    <row r="201" spans="1:20 16384:16384" ht="56" x14ac:dyDescent="0.2">
      <c r="A201" s="47" t="s">
        <v>35</v>
      </c>
      <c r="B201" s="47" t="s">
        <v>630</v>
      </c>
      <c r="C201" s="47" t="s">
        <v>632</v>
      </c>
      <c r="D201" s="19" t="s">
        <v>648</v>
      </c>
      <c r="E201" s="47" t="s">
        <v>203</v>
      </c>
      <c r="F201" s="47" t="s">
        <v>204</v>
      </c>
      <c r="G201" s="48">
        <v>80</v>
      </c>
      <c r="H201" s="20" t="s">
        <v>125</v>
      </c>
      <c r="I201" s="20" t="s">
        <v>125</v>
      </c>
      <c r="J201" s="20" t="s">
        <v>125</v>
      </c>
      <c r="K201" s="20" t="s">
        <v>125</v>
      </c>
      <c r="L201" s="20" t="s">
        <v>125</v>
      </c>
      <c r="M201" s="20" t="s">
        <v>125</v>
      </c>
      <c r="N201" s="138">
        <v>40</v>
      </c>
      <c r="O201" s="20" t="s">
        <v>125</v>
      </c>
      <c r="P201" s="20" t="s">
        <v>125</v>
      </c>
      <c r="Q201" s="20" t="s">
        <v>125</v>
      </c>
      <c r="R201" s="20" t="s">
        <v>125</v>
      </c>
      <c r="S201" s="139">
        <v>40</v>
      </c>
      <c r="T201" s="44"/>
      <c r="XFD201" s="49"/>
    </row>
    <row r="202" spans="1:20 16384:16384" ht="56" x14ac:dyDescent="0.2">
      <c r="A202" s="47" t="s">
        <v>35</v>
      </c>
      <c r="B202" s="47" t="s">
        <v>630</v>
      </c>
      <c r="C202" s="47" t="s">
        <v>632</v>
      </c>
      <c r="D202" s="19" t="s">
        <v>649</v>
      </c>
      <c r="E202" s="47" t="s">
        <v>203</v>
      </c>
      <c r="F202" s="47" t="s">
        <v>204</v>
      </c>
      <c r="G202" s="48">
        <v>80</v>
      </c>
      <c r="H202" s="20" t="s">
        <v>125</v>
      </c>
      <c r="I202" s="20" t="s">
        <v>125</v>
      </c>
      <c r="J202" s="20" t="s">
        <v>125</v>
      </c>
      <c r="K202" s="20" t="s">
        <v>125</v>
      </c>
      <c r="L202" s="20" t="s">
        <v>125</v>
      </c>
      <c r="M202" s="20" t="s">
        <v>125</v>
      </c>
      <c r="N202" s="138">
        <v>40</v>
      </c>
      <c r="O202" s="20" t="s">
        <v>125</v>
      </c>
      <c r="P202" s="20" t="s">
        <v>125</v>
      </c>
      <c r="Q202" s="20" t="s">
        <v>125</v>
      </c>
      <c r="R202" s="20" t="s">
        <v>125</v>
      </c>
      <c r="S202" s="139">
        <v>40</v>
      </c>
      <c r="T202" s="44"/>
      <c r="XFD202" s="49"/>
    </row>
    <row r="203" spans="1:20 16384:16384" ht="56" x14ac:dyDescent="0.2">
      <c r="A203" s="47" t="s">
        <v>35</v>
      </c>
      <c r="B203" s="47" t="s">
        <v>630</v>
      </c>
      <c r="C203" s="47" t="s">
        <v>632</v>
      </c>
      <c r="D203" s="19" t="s">
        <v>650</v>
      </c>
      <c r="E203" s="47" t="s">
        <v>203</v>
      </c>
      <c r="F203" s="47" t="s">
        <v>204</v>
      </c>
      <c r="G203" s="48">
        <v>60</v>
      </c>
      <c r="H203" s="20" t="s">
        <v>125</v>
      </c>
      <c r="I203" s="20" t="s">
        <v>125</v>
      </c>
      <c r="J203" s="20" t="s">
        <v>125</v>
      </c>
      <c r="K203" s="20" t="s">
        <v>125</v>
      </c>
      <c r="L203" s="20" t="s">
        <v>125</v>
      </c>
      <c r="M203" s="20" t="s">
        <v>125</v>
      </c>
      <c r="N203" s="138">
        <v>30</v>
      </c>
      <c r="O203" s="20" t="s">
        <v>125</v>
      </c>
      <c r="P203" s="20" t="s">
        <v>125</v>
      </c>
      <c r="Q203" s="20" t="s">
        <v>125</v>
      </c>
      <c r="R203" s="20" t="s">
        <v>125</v>
      </c>
      <c r="S203" s="139">
        <v>30</v>
      </c>
      <c r="T203" s="44"/>
      <c r="XFD203" s="49"/>
    </row>
    <row r="204" spans="1:20 16384:16384" ht="56" x14ac:dyDescent="0.2">
      <c r="A204" s="47" t="s">
        <v>35</v>
      </c>
      <c r="B204" s="47" t="s">
        <v>630</v>
      </c>
      <c r="C204" s="47" t="s">
        <v>632</v>
      </c>
      <c r="D204" s="19" t="s">
        <v>651</v>
      </c>
      <c r="E204" s="47" t="s">
        <v>203</v>
      </c>
      <c r="F204" s="47" t="s">
        <v>204</v>
      </c>
      <c r="G204" s="48">
        <v>80</v>
      </c>
      <c r="H204" s="20" t="s">
        <v>125</v>
      </c>
      <c r="I204" s="20" t="s">
        <v>125</v>
      </c>
      <c r="J204" s="20" t="s">
        <v>125</v>
      </c>
      <c r="K204" s="20" t="s">
        <v>125</v>
      </c>
      <c r="L204" s="20" t="s">
        <v>125</v>
      </c>
      <c r="M204" s="20" t="s">
        <v>125</v>
      </c>
      <c r="N204" s="138">
        <v>40</v>
      </c>
      <c r="O204" s="20" t="s">
        <v>125</v>
      </c>
      <c r="P204" s="20" t="s">
        <v>125</v>
      </c>
      <c r="Q204" s="20" t="s">
        <v>125</v>
      </c>
      <c r="R204" s="20" t="s">
        <v>125</v>
      </c>
      <c r="S204" s="139">
        <v>40</v>
      </c>
      <c r="T204" s="44"/>
      <c r="XFD204" s="49"/>
    </row>
    <row r="205" spans="1:20 16384:16384" s="9" customFormat="1" ht="56" x14ac:dyDescent="0.2">
      <c r="A205" s="47" t="s">
        <v>35</v>
      </c>
      <c r="B205" s="47" t="s">
        <v>630</v>
      </c>
      <c r="C205" s="47" t="s">
        <v>632</v>
      </c>
      <c r="D205" s="19" t="s">
        <v>652</v>
      </c>
      <c r="E205" s="47" t="s">
        <v>203</v>
      </c>
      <c r="F205" s="47" t="s">
        <v>204</v>
      </c>
      <c r="G205" s="48">
        <v>80</v>
      </c>
      <c r="H205" s="20" t="s">
        <v>125</v>
      </c>
      <c r="I205" s="20" t="s">
        <v>125</v>
      </c>
      <c r="J205" s="20" t="s">
        <v>125</v>
      </c>
      <c r="K205" s="20" t="s">
        <v>125</v>
      </c>
      <c r="L205" s="20" t="s">
        <v>125</v>
      </c>
      <c r="M205" s="20" t="s">
        <v>125</v>
      </c>
      <c r="N205" s="138">
        <v>40</v>
      </c>
      <c r="O205" s="20" t="s">
        <v>125</v>
      </c>
      <c r="P205" s="20" t="s">
        <v>125</v>
      </c>
      <c r="Q205" s="20" t="s">
        <v>125</v>
      </c>
      <c r="R205" s="20" t="s">
        <v>125</v>
      </c>
      <c r="S205" s="139">
        <v>40</v>
      </c>
      <c r="T205" s="18">
        <f t="shared" si="4"/>
        <v>80</v>
      </c>
    </row>
    <row r="206" spans="1:20 16384:16384" s="9" customFormat="1" ht="56" x14ac:dyDescent="0.2">
      <c r="A206" s="47" t="s">
        <v>35</v>
      </c>
      <c r="B206" s="47" t="s">
        <v>630</v>
      </c>
      <c r="C206" s="19" t="s">
        <v>206</v>
      </c>
      <c r="D206" s="19" t="s">
        <v>633</v>
      </c>
      <c r="E206" s="19" t="s">
        <v>209</v>
      </c>
      <c r="F206" s="19" t="s">
        <v>631</v>
      </c>
      <c r="G206" s="85">
        <v>100</v>
      </c>
      <c r="H206" s="20" t="s">
        <v>125</v>
      </c>
      <c r="I206" s="20" t="s">
        <v>125</v>
      </c>
      <c r="J206" s="20" t="s">
        <v>125</v>
      </c>
      <c r="K206" s="20" t="s">
        <v>125</v>
      </c>
      <c r="L206" s="25">
        <v>20</v>
      </c>
      <c r="M206" s="20" t="s">
        <v>125</v>
      </c>
      <c r="N206" s="20" t="s">
        <v>125</v>
      </c>
      <c r="O206" s="25">
        <v>40</v>
      </c>
      <c r="P206" s="20" t="s">
        <v>125</v>
      </c>
      <c r="Q206" s="20" t="s">
        <v>125</v>
      </c>
      <c r="R206" s="25">
        <v>40</v>
      </c>
      <c r="S206" s="20" t="s">
        <v>125</v>
      </c>
      <c r="T206" s="18">
        <f t="shared" si="4"/>
        <v>100</v>
      </c>
    </row>
    <row r="207" spans="1:20 16384:16384" s="9" customFormat="1" ht="56" x14ac:dyDescent="0.2">
      <c r="A207" s="47" t="s">
        <v>35</v>
      </c>
      <c r="B207" s="47" t="s">
        <v>630</v>
      </c>
      <c r="C207" s="19" t="s">
        <v>206</v>
      </c>
      <c r="D207" s="19" t="s">
        <v>634</v>
      </c>
      <c r="E207" s="19" t="s">
        <v>209</v>
      </c>
      <c r="F207" s="19" t="s">
        <v>631</v>
      </c>
      <c r="G207" s="85">
        <v>60</v>
      </c>
      <c r="H207" s="20" t="s">
        <v>125</v>
      </c>
      <c r="I207" s="20" t="s">
        <v>125</v>
      </c>
      <c r="J207" s="20" t="s">
        <v>125</v>
      </c>
      <c r="K207" s="20" t="s">
        <v>125</v>
      </c>
      <c r="L207" s="25">
        <v>10</v>
      </c>
      <c r="M207" s="20" t="s">
        <v>125</v>
      </c>
      <c r="N207" s="20" t="s">
        <v>125</v>
      </c>
      <c r="O207" s="25">
        <v>25</v>
      </c>
      <c r="P207" s="20" t="s">
        <v>125</v>
      </c>
      <c r="Q207" s="20" t="s">
        <v>125</v>
      </c>
      <c r="R207" s="25">
        <v>25</v>
      </c>
      <c r="S207" s="20" t="s">
        <v>125</v>
      </c>
      <c r="T207" s="18">
        <f t="shared" si="4"/>
        <v>60</v>
      </c>
    </row>
    <row r="208" spans="1:20 16384:16384" s="9" customFormat="1" ht="56" x14ac:dyDescent="0.2">
      <c r="A208" s="47" t="s">
        <v>35</v>
      </c>
      <c r="B208" s="47" t="s">
        <v>630</v>
      </c>
      <c r="C208" s="19" t="s">
        <v>206</v>
      </c>
      <c r="D208" s="19" t="s">
        <v>635</v>
      </c>
      <c r="E208" s="19" t="s">
        <v>209</v>
      </c>
      <c r="F208" s="19" t="s">
        <v>631</v>
      </c>
      <c r="G208" s="85">
        <v>50</v>
      </c>
      <c r="H208" s="20" t="s">
        <v>125</v>
      </c>
      <c r="I208" s="20" t="s">
        <v>125</v>
      </c>
      <c r="J208" s="20" t="s">
        <v>125</v>
      </c>
      <c r="K208" s="20" t="s">
        <v>125</v>
      </c>
      <c r="L208" s="25">
        <v>10</v>
      </c>
      <c r="M208" s="20" t="s">
        <v>125</v>
      </c>
      <c r="N208" s="20" t="s">
        <v>125</v>
      </c>
      <c r="O208" s="25">
        <v>20</v>
      </c>
      <c r="P208" s="20" t="s">
        <v>125</v>
      </c>
      <c r="Q208" s="20" t="s">
        <v>125</v>
      </c>
      <c r="R208" s="25">
        <v>20</v>
      </c>
      <c r="S208" s="20" t="s">
        <v>125</v>
      </c>
      <c r="T208" s="18">
        <f t="shared" si="4"/>
        <v>50</v>
      </c>
    </row>
    <row r="209" spans="1:20" s="9" customFormat="1" ht="56" x14ac:dyDescent="0.2">
      <c r="A209" s="47" t="s">
        <v>35</v>
      </c>
      <c r="B209" s="47" t="s">
        <v>630</v>
      </c>
      <c r="C209" s="19" t="s">
        <v>206</v>
      </c>
      <c r="D209" s="19" t="s">
        <v>636</v>
      </c>
      <c r="E209" s="19" t="s">
        <v>209</v>
      </c>
      <c r="F209" s="19" t="s">
        <v>631</v>
      </c>
      <c r="G209" s="85">
        <v>50</v>
      </c>
      <c r="H209" s="20" t="s">
        <v>125</v>
      </c>
      <c r="I209" s="20" t="s">
        <v>125</v>
      </c>
      <c r="J209" s="20" t="s">
        <v>125</v>
      </c>
      <c r="K209" s="20" t="s">
        <v>125</v>
      </c>
      <c r="L209" s="25">
        <v>10</v>
      </c>
      <c r="M209" s="20" t="s">
        <v>125</v>
      </c>
      <c r="N209" s="20" t="s">
        <v>125</v>
      </c>
      <c r="O209" s="25">
        <v>20</v>
      </c>
      <c r="P209" s="20" t="s">
        <v>125</v>
      </c>
      <c r="Q209" s="20" t="s">
        <v>125</v>
      </c>
      <c r="R209" s="25">
        <v>20</v>
      </c>
      <c r="S209" s="20" t="s">
        <v>125</v>
      </c>
      <c r="T209" s="18">
        <f t="shared" si="4"/>
        <v>50</v>
      </c>
    </row>
    <row r="210" spans="1:20" s="9" customFormat="1" ht="56" x14ac:dyDescent="0.2">
      <c r="A210" s="47" t="s">
        <v>35</v>
      </c>
      <c r="B210" s="47" t="s">
        <v>630</v>
      </c>
      <c r="C210" s="19" t="s">
        <v>206</v>
      </c>
      <c r="D210" s="19" t="s">
        <v>637</v>
      </c>
      <c r="E210" s="19" t="s">
        <v>209</v>
      </c>
      <c r="F210" s="19" t="s">
        <v>631</v>
      </c>
      <c r="G210" s="85">
        <v>80</v>
      </c>
      <c r="H210" s="20" t="s">
        <v>125</v>
      </c>
      <c r="I210" s="20" t="s">
        <v>125</v>
      </c>
      <c r="J210" s="20" t="s">
        <v>125</v>
      </c>
      <c r="K210" s="20" t="s">
        <v>125</v>
      </c>
      <c r="L210" s="25">
        <v>20</v>
      </c>
      <c r="M210" s="20" t="s">
        <v>125</v>
      </c>
      <c r="N210" s="20" t="s">
        <v>125</v>
      </c>
      <c r="O210" s="25">
        <v>30</v>
      </c>
      <c r="P210" s="20" t="s">
        <v>125</v>
      </c>
      <c r="Q210" s="20" t="s">
        <v>125</v>
      </c>
      <c r="R210" s="25">
        <v>30</v>
      </c>
      <c r="S210" s="20" t="s">
        <v>125</v>
      </c>
      <c r="T210" s="18">
        <f t="shared" si="4"/>
        <v>80</v>
      </c>
    </row>
    <row r="211" spans="1:20" s="9" customFormat="1" ht="56" x14ac:dyDescent="0.2">
      <c r="A211" s="47" t="s">
        <v>35</v>
      </c>
      <c r="B211" s="47" t="s">
        <v>630</v>
      </c>
      <c r="C211" s="19" t="s">
        <v>206</v>
      </c>
      <c r="D211" s="19" t="s">
        <v>638</v>
      </c>
      <c r="E211" s="19" t="s">
        <v>209</v>
      </c>
      <c r="F211" s="19" t="s">
        <v>631</v>
      </c>
      <c r="G211" s="85">
        <v>80</v>
      </c>
      <c r="H211" s="20" t="s">
        <v>125</v>
      </c>
      <c r="I211" s="20" t="s">
        <v>125</v>
      </c>
      <c r="J211" s="20" t="s">
        <v>125</v>
      </c>
      <c r="K211" s="20" t="s">
        <v>125</v>
      </c>
      <c r="L211" s="25">
        <v>20</v>
      </c>
      <c r="M211" s="20" t="s">
        <v>125</v>
      </c>
      <c r="N211" s="20" t="s">
        <v>125</v>
      </c>
      <c r="O211" s="25">
        <v>30</v>
      </c>
      <c r="P211" s="20" t="s">
        <v>125</v>
      </c>
      <c r="Q211" s="20" t="s">
        <v>125</v>
      </c>
      <c r="R211" s="25">
        <v>30</v>
      </c>
      <c r="S211" s="20" t="s">
        <v>125</v>
      </c>
      <c r="T211" s="18">
        <f t="shared" si="4"/>
        <v>80</v>
      </c>
    </row>
    <row r="212" spans="1:20" s="9" customFormat="1" ht="56" x14ac:dyDescent="0.2">
      <c r="A212" s="47" t="s">
        <v>35</v>
      </c>
      <c r="B212" s="47" t="s">
        <v>630</v>
      </c>
      <c r="C212" s="19" t="s">
        <v>206</v>
      </c>
      <c r="D212" s="19" t="s">
        <v>639</v>
      </c>
      <c r="E212" s="19" t="s">
        <v>209</v>
      </c>
      <c r="F212" s="19" t="s">
        <v>631</v>
      </c>
      <c r="G212" s="85">
        <v>30</v>
      </c>
      <c r="H212" s="20" t="s">
        <v>125</v>
      </c>
      <c r="I212" s="20" t="s">
        <v>125</v>
      </c>
      <c r="J212" s="20" t="s">
        <v>125</v>
      </c>
      <c r="K212" s="20" t="s">
        <v>125</v>
      </c>
      <c r="L212" s="25">
        <v>10</v>
      </c>
      <c r="M212" s="20" t="s">
        <v>125</v>
      </c>
      <c r="N212" s="20" t="s">
        <v>125</v>
      </c>
      <c r="O212" s="25">
        <v>10</v>
      </c>
      <c r="P212" s="20" t="s">
        <v>125</v>
      </c>
      <c r="Q212" s="20" t="s">
        <v>125</v>
      </c>
      <c r="R212" s="25">
        <v>10</v>
      </c>
      <c r="S212" s="20" t="s">
        <v>125</v>
      </c>
      <c r="T212" s="18">
        <f t="shared" si="4"/>
        <v>30</v>
      </c>
    </row>
    <row r="213" spans="1:20" s="9" customFormat="1" ht="56" x14ac:dyDescent="0.2">
      <c r="A213" s="47" t="s">
        <v>35</v>
      </c>
      <c r="B213" s="47" t="s">
        <v>630</v>
      </c>
      <c r="C213" s="19" t="s">
        <v>206</v>
      </c>
      <c r="D213" s="19" t="s">
        <v>640</v>
      </c>
      <c r="E213" s="19" t="s">
        <v>209</v>
      </c>
      <c r="F213" s="19" t="s">
        <v>631</v>
      </c>
      <c r="G213" s="85">
        <v>50</v>
      </c>
      <c r="H213" s="20" t="s">
        <v>125</v>
      </c>
      <c r="I213" s="20" t="s">
        <v>125</v>
      </c>
      <c r="J213" s="20" t="s">
        <v>125</v>
      </c>
      <c r="K213" s="20" t="s">
        <v>125</v>
      </c>
      <c r="L213" s="25">
        <v>10</v>
      </c>
      <c r="M213" s="20" t="s">
        <v>125</v>
      </c>
      <c r="N213" s="20" t="s">
        <v>125</v>
      </c>
      <c r="O213" s="25">
        <v>20</v>
      </c>
      <c r="P213" s="20" t="s">
        <v>125</v>
      </c>
      <c r="Q213" s="20" t="s">
        <v>125</v>
      </c>
      <c r="R213" s="25">
        <v>20</v>
      </c>
      <c r="S213" s="20" t="s">
        <v>125</v>
      </c>
      <c r="T213" s="18">
        <f t="shared" si="4"/>
        <v>50</v>
      </c>
    </row>
    <row r="214" spans="1:20" s="9" customFormat="1" ht="56" x14ac:dyDescent="0.2">
      <c r="A214" s="47" t="s">
        <v>35</v>
      </c>
      <c r="B214" s="47" t="s">
        <v>630</v>
      </c>
      <c r="C214" s="19" t="s">
        <v>206</v>
      </c>
      <c r="D214" s="19" t="s">
        <v>641</v>
      </c>
      <c r="E214" s="19" t="s">
        <v>209</v>
      </c>
      <c r="F214" s="19" t="s">
        <v>631</v>
      </c>
      <c r="G214" s="85">
        <v>50</v>
      </c>
      <c r="H214" s="20" t="s">
        <v>125</v>
      </c>
      <c r="I214" s="20" t="s">
        <v>125</v>
      </c>
      <c r="J214" s="20" t="s">
        <v>125</v>
      </c>
      <c r="K214" s="20" t="s">
        <v>125</v>
      </c>
      <c r="L214" s="25">
        <v>10</v>
      </c>
      <c r="M214" s="20" t="s">
        <v>125</v>
      </c>
      <c r="N214" s="20" t="s">
        <v>125</v>
      </c>
      <c r="O214" s="25">
        <v>20</v>
      </c>
      <c r="P214" s="20" t="s">
        <v>125</v>
      </c>
      <c r="Q214" s="20" t="s">
        <v>125</v>
      </c>
      <c r="R214" s="25">
        <v>20</v>
      </c>
      <c r="S214" s="20" t="s">
        <v>125</v>
      </c>
      <c r="T214" s="18">
        <f t="shared" si="4"/>
        <v>50</v>
      </c>
    </row>
    <row r="215" spans="1:20" s="9" customFormat="1" ht="56" x14ac:dyDescent="0.2">
      <c r="A215" s="47" t="s">
        <v>35</v>
      </c>
      <c r="B215" s="47" t="s">
        <v>630</v>
      </c>
      <c r="C215" s="19" t="s">
        <v>206</v>
      </c>
      <c r="D215" s="19" t="s">
        <v>642</v>
      </c>
      <c r="E215" s="19" t="s">
        <v>209</v>
      </c>
      <c r="F215" s="19" t="s">
        <v>631</v>
      </c>
      <c r="G215" s="85">
        <v>50</v>
      </c>
      <c r="H215" s="20" t="s">
        <v>125</v>
      </c>
      <c r="I215" s="20" t="s">
        <v>125</v>
      </c>
      <c r="J215" s="20" t="s">
        <v>125</v>
      </c>
      <c r="K215" s="20" t="s">
        <v>125</v>
      </c>
      <c r="L215" s="25">
        <v>10</v>
      </c>
      <c r="M215" s="20" t="s">
        <v>125</v>
      </c>
      <c r="N215" s="20" t="s">
        <v>125</v>
      </c>
      <c r="O215" s="25">
        <v>20</v>
      </c>
      <c r="P215" s="20" t="s">
        <v>125</v>
      </c>
      <c r="Q215" s="20" t="s">
        <v>125</v>
      </c>
      <c r="R215" s="25">
        <v>20</v>
      </c>
      <c r="S215" s="20" t="s">
        <v>125</v>
      </c>
      <c r="T215" s="18">
        <f t="shared" si="4"/>
        <v>50</v>
      </c>
    </row>
    <row r="216" spans="1:20" s="9" customFormat="1" ht="56" x14ac:dyDescent="0.2">
      <c r="A216" s="47" t="s">
        <v>35</v>
      </c>
      <c r="B216" s="47" t="s">
        <v>630</v>
      </c>
      <c r="C216" s="19" t="s">
        <v>206</v>
      </c>
      <c r="D216" s="19" t="s">
        <v>643</v>
      </c>
      <c r="E216" s="19" t="s">
        <v>209</v>
      </c>
      <c r="F216" s="19" t="s">
        <v>631</v>
      </c>
      <c r="G216" s="85">
        <v>50</v>
      </c>
      <c r="H216" s="20" t="s">
        <v>125</v>
      </c>
      <c r="I216" s="20" t="s">
        <v>125</v>
      </c>
      <c r="J216" s="20" t="s">
        <v>125</v>
      </c>
      <c r="K216" s="20" t="s">
        <v>125</v>
      </c>
      <c r="L216" s="25">
        <v>10</v>
      </c>
      <c r="M216" s="20" t="s">
        <v>125</v>
      </c>
      <c r="N216" s="20" t="s">
        <v>125</v>
      </c>
      <c r="O216" s="25">
        <v>20</v>
      </c>
      <c r="P216" s="20" t="s">
        <v>125</v>
      </c>
      <c r="Q216" s="20" t="s">
        <v>125</v>
      </c>
      <c r="R216" s="25">
        <v>20</v>
      </c>
      <c r="S216" s="20" t="s">
        <v>125</v>
      </c>
      <c r="T216" s="18">
        <f t="shared" si="4"/>
        <v>50</v>
      </c>
    </row>
    <row r="217" spans="1:20" s="9" customFormat="1" ht="56" x14ac:dyDescent="0.2">
      <c r="A217" s="47" t="s">
        <v>35</v>
      </c>
      <c r="B217" s="47" t="s">
        <v>630</v>
      </c>
      <c r="C217" s="19" t="s">
        <v>206</v>
      </c>
      <c r="D217" s="19" t="s">
        <v>644</v>
      </c>
      <c r="E217" s="19" t="s">
        <v>209</v>
      </c>
      <c r="F217" s="19" t="s">
        <v>631</v>
      </c>
      <c r="G217" s="85">
        <v>50</v>
      </c>
      <c r="H217" s="20" t="s">
        <v>125</v>
      </c>
      <c r="I217" s="20" t="s">
        <v>125</v>
      </c>
      <c r="J217" s="20" t="s">
        <v>125</v>
      </c>
      <c r="K217" s="20" t="s">
        <v>125</v>
      </c>
      <c r="L217" s="25">
        <v>5</v>
      </c>
      <c r="M217" s="20" t="s">
        <v>125</v>
      </c>
      <c r="N217" s="20" t="s">
        <v>125</v>
      </c>
      <c r="O217" s="25">
        <v>20</v>
      </c>
      <c r="P217" s="20" t="s">
        <v>125</v>
      </c>
      <c r="Q217" s="20" t="s">
        <v>125</v>
      </c>
      <c r="R217" s="25">
        <v>25</v>
      </c>
      <c r="S217" s="20" t="s">
        <v>125</v>
      </c>
      <c r="T217" s="18">
        <f t="shared" si="4"/>
        <v>50</v>
      </c>
    </row>
    <row r="218" spans="1:20" s="9" customFormat="1" ht="56" x14ac:dyDescent="0.2">
      <c r="A218" s="47" t="s">
        <v>35</v>
      </c>
      <c r="B218" s="47" t="s">
        <v>630</v>
      </c>
      <c r="C218" s="19" t="s">
        <v>206</v>
      </c>
      <c r="D218" s="19" t="s">
        <v>645</v>
      </c>
      <c r="E218" s="19" t="s">
        <v>209</v>
      </c>
      <c r="F218" s="19" t="s">
        <v>631</v>
      </c>
      <c r="G218" s="85">
        <v>50</v>
      </c>
      <c r="H218" s="20" t="s">
        <v>125</v>
      </c>
      <c r="I218" s="20" t="s">
        <v>125</v>
      </c>
      <c r="J218" s="20" t="s">
        <v>125</v>
      </c>
      <c r="K218" s="20" t="s">
        <v>125</v>
      </c>
      <c r="L218" s="25">
        <v>0</v>
      </c>
      <c r="M218" s="20" t="s">
        <v>125</v>
      </c>
      <c r="N218" s="20" t="s">
        <v>125</v>
      </c>
      <c r="O218" s="25">
        <v>25</v>
      </c>
      <c r="P218" s="20" t="s">
        <v>125</v>
      </c>
      <c r="Q218" s="20" t="s">
        <v>125</v>
      </c>
      <c r="R218" s="25">
        <v>25</v>
      </c>
      <c r="S218" s="20" t="s">
        <v>125</v>
      </c>
      <c r="T218" s="18">
        <f t="shared" si="4"/>
        <v>50</v>
      </c>
    </row>
    <row r="219" spans="1:20" s="9" customFormat="1" ht="56" x14ac:dyDescent="0.2">
      <c r="A219" s="47" t="s">
        <v>35</v>
      </c>
      <c r="B219" s="47" t="s">
        <v>630</v>
      </c>
      <c r="C219" s="19" t="s">
        <v>206</v>
      </c>
      <c r="D219" s="19" t="s">
        <v>646</v>
      </c>
      <c r="E219" s="19" t="s">
        <v>209</v>
      </c>
      <c r="F219" s="19" t="s">
        <v>631</v>
      </c>
      <c r="G219" s="85">
        <v>20</v>
      </c>
      <c r="H219" s="20" t="s">
        <v>125</v>
      </c>
      <c r="I219" s="20" t="s">
        <v>125</v>
      </c>
      <c r="J219" s="20" t="s">
        <v>125</v>
      </c>
      <c r="K219" s="20" t="s">
        <v>125</v>
      </c>
      <c r="L219" s="25">
        <v>5</v>
      </c>
      <c r="M219" s="20" t="s">
        <v>125</v>
      </c>
      <c r="N219" s="20" t="s">
        <v>125</v>
      </c>
      <c r="O219" s="25">
        <v>10</v>
      </c>
      <c r="P219" s="20" t="s">
        <v>125</v>
      </c>
      <c r="Q219" s="20" t="s">
        <v>125</v>
      </c>
      <c r="R219" s="25">
        <v>5</v>
      </c>
      <c r="S219" s="20" t="s">
        <v>125</v>
      </c>
      <c r="T219" s="18">
        <f t="shared" si="4"/>
        <v>20</v>
      </c>
    </row>
    <row r="220" spans="1:20" s="9" customFormat="1" ht="56" x14ac:dyDescent="0.2">
      <c r="A220" s="47" t="s">
        <v>35</v>
      </c>
      <c r="B220" s="47" t="s">
        <v>630</v>
      </c>
      <c r="C220" s="19" t="s">
        <v>206</v>
      </c>
      <c r="D220" s="19" t="s">
        <v>647</v>
      </c>
      <c r="E220" s="19" t="s">
        <v>209</v>
      </c>
      <c r="F220" s="19" t="s">
        <v>631</v>
      </c>
      <c r="G220" s="85">
        <v>40</v>
      </c>
      <c r="H220" s="20" t="s">
        <v>125</v>
      </c>
      <c r="I220" s="20" t="s">
        <v>125</v>
      </c>
      <c r="J220" s="20" t="s">
        <v>125</v>
      </c>
      <c r="K220" s="20" t="s">
        <v>125</v>
      </c>
      <c r="L220" s="25">
        <v>10</v>
      </c>
      <c r="M220" s="20" t="s">
        <v>125</v>
      </c>
      <c r="N220" s="20" t="s">
        <v>125</v>
      </c>
      <c r="O220" s="25">
        <v>10</v>
      </c>
      <c r="P220" s="20" t="s">
        <v>125</v>
      </c>
      <c r="Q220" s="20" t="s">
        <v>125</v>
      </c>
      <c r="R220" s="25">
        <v>20</v>
      </c>
      <c r="S220" s="20" t="s">
        <v>125</v>
      </c>
      <c r="T220" s="18">
        <f t="shared" si="4"/>
        <v>40</v>
      </c>
    </row>
    <row r="221" spans="1:20" s="9" customFormat="1" ht="56" x14ac:dyDescent="0.2">
      <c r="A221" s="47" t="s">
        <v>35</v>
      </c>
      <c r="B221" s="47" t="s">
        <v>630</v>
      </c>
      <c r="C221" s="19" t="s">
        <v>206</v>
      </c>
      <c r="D221" s="19" t="s">
        <v>648</v>
      </c>
      <c r="E221" s="19" t="s">
        <v>209</v>
      </c>
      <c r="F221" s="19" t="s">
        <v>631</v>
      </c>
      <c r="G221" s="85">
        <v>50</v>
      </c>
      <c r="H221" s="20" t="s">
        <v>125</v>
      </c>
      <c r="I221" s="20" t="s">
        <v>125</v>
      </c>
      <c r="J221" s="20" t="s">
        <v>125</v>
      </c>
      <c r="K221" s="20" t="s">
        <v>125</v>
      </c>
      <c r="L221" s="25">
        <v>0</v>
      </c>
      <c r="M221" s="20" t="s">
        <v>125</v>
      </c>
      <c r="N221" s="20" t="s">
        <v>125</v>
      </c>
      <c r="O221" s="25">
        <v>25</v>
      </c>
      <c r="P221" s="20" t="s">
        <v>125</v>
      </c>
      <c r="Q221" s="20" t="s">
        <v>125</v>
      </c>
      <c r="R221" s="25">
        <v>25</v>
      </c>
      <c r="S221" s="20" t="s">
        <v>125</v>
      </c>
      <c r="T221" s="18">
        <f t="shared" si="4"/>
        <v>50</v>
      </c>
    </row>
    <row r="222" spans="1:20" s="9" customFormat="1" ht="56" x14ac:dyDescent="0.2">
      <c r="A222" s="47" t="s">
        <v>35</v>
      </c>
      <c r="B222" s="47" t="s">
        <v>630</v>
      </c>
      <c r="C222" s="19" t="s">
        <v>206</v>
      </c>
      <c r="D222" s="19" t="s">
        <v>649</v>
      </c>
      <c r="E222" s="19" t="s">
        <v>209</v>
      </c>
      <c r="F222" s="19" t="s">
        <v>631</v>
      </c>
      <c r="G222" s="85">
        <v>80</v>
      </c>
      <c r="H222" s="20" t="s">
        <v>125</v>
      </c>
      <c r="I222" s="20" t="s">
        <v>125</v>
      </c>
      <c r="J222" s="20" t="s">
        <v>125</v>
      </c>
      <c r="K222" s="20" t="s">
        <v>125</v>
      </c>
      <c r="L222" s="25">
        <v>20</v>
      </c>
      <c r="M222" s="20" t="s">
        <v>125</v>
      </c>
      <c r="N222" s="20" t="s">
        <v>125</v>
      </c>
      <c r="O222" s="25">
        <v>30</v>
      </c>
      <c r="P222" s="20" t="s">
        <v>125</v>
      </c>
      <c r="Q222" s="20" t="s">
        <v>125</v>
      </c>
      <c r="R222" s="30">
        <v>30</v>
      </c>
      <c r="S222" s="20" t="s">
        <v>125</v>
      </c>
      <c r="T222" s="18">
        <f t="shared" si="4"/>
        <v>80</v>
      </c>
    </row>
    <row r="223" spans="1:20" s="9" customFormat="1" ht="56" x14ac:dyDescent="0.2">
      <c r="A223" s="47" t="s">
        <v>35</v>
      </c>
      <c r="B223" s="47" t="s">
        <v>630</v>
      </c>
      <c r="C223" s="19" t="s">
        <v>206</v>
      </c>
      <c r="D223" s="19" t="s">
        <v>650</v>
      </c>
      <c r="E223" s="19" t="s">
        <v>209</v>
      </c>
      <c r="F223" s="19" t="s">
        <v>631</v>
      </c>
      <c r="G223" s="85">
        <v>38</v>
      </c>
      <c r="H223" s="20" t="s">
        <v>125</v>
      </c>
      <c r="I223" s="20" t="s">
        <v>125</v>
      </c>
      <c r="J223" s="20" t="s">
        <v>125</v>
      </c>
      <c r="K223" s="20" t="s">
        <v>125</v>
      </c>
      <c r="L223" s="25">
        <v>8</v>
      </c>
      <c r="M223" s="20" t="s">
        <v>125</v>
      </c>
      <c r="N223" s="20" t="s">
        <v>125</v>
      </c>
      <c r="O223" s="25">
        <v>15</v>
      </c>
      <c r="P223" s="20" t="s">
        <v>125</v>
      </c>
      <c r="Q223" s="20" t="s">
        <v>125</v>
      </c>
      <c r="R223" s="25">
        <v>15</v>
      </c>
      <c r="S223" s="20" t="s">
        <v>125</v>
      </c>
      <c r="T223" s="18">
        <f t="shared" si="4"/>
        <v>38</v>
      </c>
    </row>
    <row r="224" spans="1:20" s="9" customFormat="1" ht="56" x14ac:dyDescent="0.2">
      <c r="A224" s="47" t="s">
        <v>35</v>
      </c>
      <c r="B224" s="47" t="s">
        <v>630</v>
      </c>
      <c r="C224" s="19" t="s">
        <v>206</v>
      </c>
      <c r="D224" s="19" t="s">
        <v>651</v>
      </c>
      <c r="E224" s="19" t="s">
        <v>209</v>
      </c>
      <c r="F224" s="19" t="s">
        <v>631</v>
      </c>
      <c r="G224" s="85">
        <v>50</v>
      </c>
      <c r="H224" s="20" t="s">
        <v>125</v>
      </c>
      <c r="I224" s="20" t="s">
        <v>125</v>
      </c>
      <c r="J224" s="20" t="s">
        <v>125</v>
      </c>
      <c r="K224" s="20" t="s">
        <v>125</v>
      </c>
      <c r="L224" s="25">
        <v>10</v>
      </c>
      <c r="M224" s="20" t="s">
        <v>125</v>
      </c>
      <c r="N224" s="20" t="s">
        <v>125</v>
      </c>
      <c r="O224" s="25">
        <v>20</v>
      </c>
      <c r="P224" s="20" t="s">
        <v>125</v>
      </c>
      <c r="Q224" s="20" t="s">
        <v>125</v>
      </c>
      <c r="R224" s="25">
        <v>20</v>
      </c>
      <c r="S224" s="20" t="s">
        <v>125</v>
      </c>
      <c r="T224" s="18">
        <f t="shared" si="4"/>
        <v>50</v>
      </c>
    </row>
    <row r="225" spans="1:20" s="9" customFormat="1" ht="56" x14ac:dyDescent="0.2">
      <c r="A225" s="47" t="s">
        <v>35</v>
      </c>
      <c r="B225" s="47" t="s">
        <v>630</v>
      </c>
      <c r="C225" s="19" t="s">
        <v>206</v>
      </c>
      <c r="D225" s="19" t="s">
        <v>652</v>
      </c>
      <c r="E225" s="19" t="s">
        <v>209</v>
      </c>
      <c r="F225" s="19" t="s">
        <v>631</v>
      </c>
      <c r="G225" s="85">
        <v>50</v>
      </c>
      <c r="H225" s="20" t="s">
        <v>125</v>
      </c>
      <c r="I225" s="20" t="s">
        <v>125</v>
      </c>
      <c r="J225" s="20" t="s">
        <v>125</v>
      </c>
      <c r="K225" s="20" t="s">
        <v>125</v>
      </c>
      <c r="L225" s="25">
        <v>10</v>
      </c>
      <c r="M225" s="20" t="s">
        <v>125</v>
      </c>
      <c r="N225" s="20" t="s">
        <v>125</v>
      </c>
      <c r="O225" s="25">
        <v>20</v>
      </c>
      <c r="P225" s="20" t="s">
        <v>125</v>
      </c>
      <c r="Q225" s="20" t="s">
        <v>125</v>
      </c>
      <c r="R225" s="25">
        <v>20</v>
      </c>
      <c r="S225" s="20" t="s">
        <v>125</v>
      </c>
      <c r="T225" s="18">
        <f t="shared" si="4"/>
        <v>50</v>
      </c>
    </row>
    <row r="226" spans="1:20" s="9" customFormat="1" ht="56" x14ac:dyDescent="0.2">
      <c r="A226" s="19" t="s">
        <v>70</v>
      </c>
      <c r="B226" s="19" t="s">
        <v>2</v>
      </c>
      <c r="C226" s="19" t="s">
        <v>228</v>
      </c>
      <c r="D226" s="19" t="s">
        <v>653</v>
      </c>
      <c r="E226" s="19" t="s">
        <v>229</v>
      </c>
      <c r="F226" s="19" t="s">
        <v>230</v>
      </c>
      <c r="G226" s="19">
        <v>2</v>
      </c>
      <c r="H226" s="20" t="s">
        <v>125</v>
      </c>
      <c r="I226" s="20" t="s">
        <v>125</v>
      </c>
      <c r="J226" s="20" t="s">
        <v>125</v>
      </c>
      <c r="K226" s="20" t="s">
        <v>125</v>
      </c>
      <c r="L226" s="20" t="s">
        <v>125</v>
      </c>
      <c r="M226" s="20" t="s">
        <v>125</v>
      </c>
      <c r="N226" s="20" t="s">
        <v>125</v>
      </c>
      <c r="O226" s="20" t="s">
        <v>125</v>
      </c>
      <c r="P226" s="16">
        <v>1</v>
      </c>
      <c r="Q226" s="16">
        <v>1</v>
      </c>
      <c r="R226" s="20" t="s">
        <v>125</v>
      </c>
      <c r="S226" s="20" t="s">
        <v>125</v>
      </c>
      <c r="T226" s="18">
        <f t="shared" si="4"/>
        <v>2</v>
      </c>
    </row>
    <row r="227" spans="1:20" s="9" customFormat="1" ht="56" x14ac:dyDescent="0.2">
      <c r="A227" s="19" t="s">
        <v>70</v>
      </c>
      <c r="B227" s="19" t="s">
        <v>2</v>
      </c>
      <c r="C227" s="19" t="s">
        <v>228</v>
      </c>
      <c r="D227" s="19" t="s">
        <v>654</v>
      </c>
      <c r="E227" s="19" t="s">
        <v>229</v>
      </c>
      <c r="F227" s="19" t="s">
        <v>230</v>
      </c>
      <c r="G227" s="19">
        <v>3</v>
      </c>
      <c r="H227" s="20" t="s">
        <v>125</v>
      </c>
      <c r="I227" s="20" t="s">
        <v>125</v>
      </c>
      <c r="J227" s="20" t="s">
        <v>125</v>
      </c>
      <c r="K227" s="20" t="s">
        <v>125</v>
      </c>
      <c r="L227" s="20" t="s">
        <v>125</v>
      </c>
      <c r="M227" s="20" t="s">
        <v>125</v>
      </c>
      <c r="N227" s="20" t="s">
        <v>125</v>
      </c>
      <c r="O227" s="20" t="s">
        <v>125</v>
      </c>
      <c r="P227" s="16">
        <v>1</v>
      </c>
      <c r="Q227" s="16">
        <v>1</v>
      </c>
      <c r="R227" s="16">
        <v>1</v>
      </c>
      <c r="S227" s="20" t="s">
        <v>125</v>
      </c>
      <c r="T227" s="18">
        <f t="shared" si="4"/>
        <v>3</v>
      </c>
    </row>
    <row r="228" spans="1:20" s="9" customFormat="1" ht="56" x14ac:dyDescent="0.2">
      <c r="A228" s="19" t="s">
        <v>70</v>
      </c>
      <c r="B228" s="19" t="s">
        <v>2</v>
      </c>
      <c r="C228" s="19" t="s">
        <v>228</v>
      </c>
      <c r="D228" s="19" t="s">
        <v>655</v>
      </c>
      <c r="E228" s="19" t="s">
        <v>229</v>
      </c>
      <c r="F228" s="19" t="s">
        <v>230</v>
      </c>
      <c r="G228" s="19">
        <v>4</v>
      </c>
      <c r="H228" s="20" t="s">
        <v>125</v>
      </c>
      <c r="I228" s="20" t="s">
        <v>125</v>
      </c>
      <c r="J228" s="20" t="s">
        <v>125</v>
      </c>
      <c r="K228" s="20" t="s">
        <v>125</v>
      </c>
      <c r="L228" s="20" t="s">
        <v>125</v>
      </c>
      <c r="M228" s="20" t="s">
        <v>125</v>
      </c>
      <c r="N228" s="20" t="s">
        <v>125</v>
      </c>
      <c r="O228" s="20" t="s">
        <v>125</v>
      </c>
      <c r="P228" s="16">
        <v>2</v>
      </c>
      <c r="Q228" s="20" t="s">
        <v>125</v>
      </c>
      <c r="R228" s="16">
        <v>2</v>
      </c>
      <c r="S228" s="20" t="s">
        <v>125</v>
      </c>
      <c r="T228" s="18">
        <f t="shared" si="4"/>
        <v>4</v>
      </c>
    </row>
    <row r="229" spans="1:20" s="9" customFormat="1" ht="56" x14ac:dyDescent="0.2">
      <c r="A229" s="19" t="s">
        <v>70</v>
      </c>
      <c r="B229" s="19" t="s">
        <v>2</v>
      </c>
      <c r="C229" s="19" t="s">
        <v>228</v>
      </c>
      <c r="D229" s="19" t="s">
        <v>656</v>
      </c>
      <c r="E229" s="19" t="s">
        <v>229</v>
      </c>
      <c r="F229" s="19" t="s">
        <v>230</v>
      </c>
      <c r="G229" s="19">
        <v>2</v>
      </c>
      <c r="H229" s="20" t="s">
        <v>125</v>
      </c>
      <c r="I229" s="20" t="s">
        <v>125</v>
      </c>
      <c r="J229" s="20" t="s">
        <v>125</v>
      </c>
      <c r="K229" s="20" t="s">
        <v>125</v>
      </c>
      <c r="L229" s="20" t="s">
        <v>125</v>
      </c>
      <c r="M229" s="20" t="s">
        <v>125</v>
      </c>
      <c r="N229" s="20" t="s">
        <v>125</v>
      </c>
      <c r="O229" s="20" t="s">
        <v>125</v>
      </c>
      <c r="P229" s="16">
        <v>1</v>
      </c>
      <c r="Q229" s="20" t="s">
        <v>125</v>
      </c>
      <c r="R229" s="16">
        <v>1</v>
      </c>
      <c r="S229" s="20" t="s">
        <v>125</v>
      </c>
      <c r="T229" s="18">
        <f t="shared" si="4"/>
        <v>2</v>
      </c>
    </row>
    <row r="230" spans="1:20" s="9" customFormat="1" ht="56" x14ac:dyDescent="0.2">
      <c r="A230" s="19" t="s">
        <v>70</v>
      </c>
      <c r="B230" s="19" t="s">
        <v>2</v>
      </c>
      <c r="C230" s="19" t="s">
        <v>228</v>
      </c>
      <c r="D230" s="19" t="s">
        <v>657</v>
      </c>
      <c r="E230" s="19" t="s">
        <v>229</v>
      </c>
      <c r="F230" s="19" t="s">
        <v>230</v>
      </c>
      <c r="G230" s="19">
        <v>2</v>
      </c>
      <c r="H230" s="20" t="s">
        <v>125</v>
      </c>
      <c r="I230" s="20" t="s">
        <v>125</v>
      </c>
      <c r="J230" s="20" t="s">
        <v>125</v>
      </c>
      <c r="K230" s="20" t="s">
        <v>125</v>
      </c>
      <c r="L230" s="20" t="s">
        <v>125</v>
      </c>
      <c r="M230" s="20" t="s">
        <v>125</v>
      </c>
      <c r="N230" s="20" t="s">
        <v>125</v>
      </c>
      <c r="O230" s="20" t="s">
        <v>125</v>
      </c>
      <c r="P230" s="20" t="s">
        <v>125</v>
      </c>
      <c r="Q230" s="16">
        <v>2</v>
      </c>
      <c r="R230" s="20" t="s">
        <v>125</v>
      </c>
      <c r="S230" s="20" t="s">
        <v>125</v>
      </c>
      <c r="T230" s="18"/>
    </row>
    <row r="231" spans="1:20" s="9" customFormat="1" ht="56" x14ac:dyDescent="0.2">
      <c r="A231" s="19" t="s">
        <v>70</v>
      </c>
      <c r="B231" s="19" t="s">
        <v>2</v>
      </c>
      <c r="C231" s="19" t="s">
        <v>228</v>
      </c>
      <c r="D231" s="19" t="s">
        <v>658</v>
      </c>
      <c r="E231" s="19" t="s">
        <v>229</v>
      </c>
      <c r="F231" s="19" t="s">
        <v>230</v>
      </c>
      <c r="G231" s="19">
        <v>2</v>
      </c>
      <c r="H231" s="20" t="s">
        <v>125</v>
      </c>
      <c r="I231" s="20" t="s">
        <v>125</v>
      </c>
      <c r="J231" s="20" t="s">
        <v>125</v>
      </c>
      <c r="K231" s="20" t="s">
        <v>125</v>
      </c>
      <c r="L231" s="20" t="s">
        <v>125</v>
      </c>
      <c r="M231" s="20" t="s">
        <v>125</v>
      </c>
      <c r="N231" s="20" t="s">
        <v>125</v>
      </c>
      <c r="O231" s="20" t="s">
        <v>125</v>
      </c>
      <c r="P231" s="16">
        <v>1</v>
      </c>
      <c r="Q231" s="20" t="s">
        <v>125</v>
      </c>
      <c r="R231" s="16">
        <v>1</v>
      </c>
      <c r="S231" s="20" t="s">
        <v>125</v>
      </c>
      <c r="T231" s="18">
        <f t="shared" si="4"/>
        <v>2</v>
      </c>
    </row>
    <row r="232" spans="1:20" s="9" customFormat="1" ht="70" x14ac:dyDescent="0.2">
      <c r="A232" s="19" t="s">
        <v>70</v>
      </c>
      <c r="B232" s="19" t="s">
        <v>2</v>
      </c>
      <c r="C232" s="19" t="s">
        <v>659</v>
      </c>
      <c r="D232" s="19" t="s">
        <v>660</v>
      </c>
      <c r="E232" s="19" t="s">
        <v>661</v>
      </c>
      <c r="F232" s="19" t="s">
        <v>234</v>
      </c>
      <c r="G232" s="19">
        <v>3</v>
      </c>
      <c r="H232" s="20" t="s">
        <v>125</v>
      </c>
      <c r="I232" s="20" t="s">
        <v>125</v>
      </c>
      <c r="J232" s="20" t="s">
        <v>125</v>
      </c>
      <c r="K232" s="20" t="s">
        <v>125</v>
      </c>
      <c r="L232" s="16">
        <v>1</v>
      </c>
      <c r="M232" s="16">
        <v>1</v>
      </c>
      <c r="N232" s="16">
        <v>1</v>
      </c>
      <c r="O232" s="20" t="s">
        <v>125</v>
      </c>
      <c r="P232" s="20" t="s">
        <v>125</v>
      </c>
      <c r="Q232" s="20" t="s">
        <v>125</v>
      </c>
      <c r="R232" s="20" t="s">
        <v>125</v>
      </c>
      <c r="S232" s="20" t="s">
        <v>125</v>
      </c>
      <c r="T232" s="18">
        <f t="shared" si="4"/>
        <v>3</v>
      </c>
    </row>
    <row r="233" spans="1:20" s="9" customFormat="1" ht="70" x14ac:dyDescent="0.2">
      <c r="A233" s="19" t="s">
        <v>70</v>
      </c>
      <c r="B233" s="19" t="s">
        <v>2</v>
      </c>
      <c r="C233" s="19" t="s">
        <v>659</v>
      </c>
      <c r="D233" s="19" t="s">
        <v>662</v>
      </c>
      <c r="E233" s="19" t="s">
        <v>661</v>
      </c>
      <c r="F233" s="19" t="s">
        <v>234</v>
      </c>
      <c r="G233" s="19">
        <v>16</v>
      </c>
      <c r="H233" s="20" t="s">
        <v>125</v>
      </c>
      <c r="I233" s="20" t="s">
        <v>125</v>
      </c>
      <c r="J233" s="20" t="s">
        <v>125</v>
      </c>
      <c r="K233" s="16">
        <v>2</v>
      </c>
      <c r="L233" s="16">
        <v>2</v>
      </c>
      <c r="M233" s="16">
        <v>2</v>
      </c>
      <c r="N233" s="16">
        <v>2</v>
      </c>
      <c r="O233" s="16">
        <v>2</v>
      </c>
      <c r="P233" s="16">
        <v>2</v>
      </c>
      <c r="Q233" s="16">
        <v>2</v>
      </c>
      <c r="R233" s="16">
        <v>2</v>
      </c>
      <c r="S233" s="20" t="s">
        <v>125</v>
      </c>
      <c r="T233" s="18">
        <f t="shared" si="4"/>
        <v>16</v>
      </c>
    </row>
    <row r="234" spans="1:20" s="9" customFormat="1" ht="70" x14ac:dyDescent="0.2">
      <c r="A234" s="19" t="s">
        <v>70</v>
      </c>
      <c r="B234" s="19" t="s">
        <v>2</v>
      </c>
      <c r="C234" s="19" t="s">
        <v>659</v>
      </c>
      <c r="D234" s="19" t="s">
        <v>654</v>
      </c>
      <c r="E234" s="19" t="s">
        <v>661</v>
      </c>
      <c r="F234" s="19" t="s">
        <v>234</v>
      </c>
      <c r="G234" s="19">
        <v>3</v>
      </c>
      <c r="H234" s="20" t="s">
        <v>125</v>
      </c>
      <c r="I234" s="20" t="s">
        <v>125</v>
      </c>
      <c r="J234" s="20" t="s">
        <v>125</v>
      </c>
      <c r="K234" s="20" t="s">
        <v>125</v>
      </c>
      <c r="L234" s="20" t="s">
        <v>125</v>
      </c>
      <c r="M234" s="20" t="s">
        <v>125</v>
      </c>
      <c r="N234" s="16">
        <v>1</v>
      </c>
      <c r="O234" s="20" t="s">
        <v>125</v>
      </c>
      <c r="P234" s="16">
        <v>1</v>
      </c>
      <c r="Q234" s="20" t="s">
        <v>125</v>
      </c>
      <c r="R234" s="16">
        <v>1</v>
      </c>
      <c r="S234" s="20" t="s">
        <v>125</v>
      </c>
      <c r="T234" s="18">
        <f t="shared" si="4"/>
        <v>3</v>
      </c>
    </row>
    <row r="235" spans="1:20" s="9" customFormat="1" ht="70" x14ac:dyDescent="0.2">
      <c r="A235" s="19" t="s">
        <v>70</v>
      </c>
      <c r="B235" s="19" t="s">
        <v>2</v>
      </c>
      <c r="C235" s="19" t="s">
        <v>659</v>
      </c>
      <c r="D235" s="19" t="s">
        <v>656</v>
      </c>
      <c r="E235" s="19" t="s">
        <v>661</v>
      </c>
      <c r="F235" s="19" t="s">
        <v>234</v>
      </c>
      <c r="G235" s="19">
        <v>5</v>
      </c>
      <c r="H235" s="20" t="s">
        <v>125</v>
      </c>
      <c r="I235" s="20" t="s">
        <v>125</v>
      </c>
      <c r="J235" s="20" t="s">
        <v>125</v>
      </c>
      <c r="K235" s="20" t="s">
        <v>125</v>
      </c>
      <c r="L235" s="16">
        <v>1</v>
      </c>
      <c r="M235" s="20" t="s">
        <v>125</v>
      </c>
      <c r="N235" s="16">
        <v>1</v>
      </c>
      <c r="O235" s="16">
        <v>1</v>
      </c>
      <c r="P235" s="16">
        <v>1</v>
      </c>
      <c r="Q235" s="20" t="s">
        <v>125</v>
      </c>
      <c r="R235" s="16">
        <v>1</v>
      </c>
      <c r="S235" s="20" t="s">
        <v>125</v>
      </c>
      <c r="T235" s="18"/>
    </row>
    <row r="236" spans="1:20" s="9" customFormat="1" ht="70" x14ac:dyDescent="0.2">
      <c r="A236" s="19" t="s">
        <v>70</v>
      </c>
      <c r="B236" s="19" t="s">
        <v>2</v>
      </c>
      <c r="C236" s="19" t="s">
        <v>659</v>
      </c>
      <c r="D236" s="19" t="s">
        <v>657</v>
      </c>
      <c r="E236" s="19" t="s">
        <v>661</v>
      </c>
      <c r="F236" s="19" t="s">
        <v>234</v>
      </c>
      <c r="G236" s="19">
        <v>5</v>
      </c>
      <c r="H236" s="20" t="s">
        <v>125</v>
      </c>
      <c r="I236" s="20" t="s">
        <v>125</v>
      </c>
      <c r="J236" s="20" t="s">
        <v>125</v>
      </c>
      <c r="K236" s="20" t="s">
        <v>125</v>
      </c>
      <c r="L236" s="20" t="s">
        <v>125</v>
      </c>
      <c r="M236" s="20" t="s">
        <v>125</v>
      </c>
      <c r="N236" s="16">
        <v>1</v>
      </c>
      <c r="O236" s="16">
        <v>1</v>
      </c>
      <c r="P236" s="16">
        <v>1</v>
      </c>
      <c r="Q236" s="16">
        <v>1</v>
      </c>
      <c r="R236" s="16">
        <v>1</v>
      </c>
      <c r="S236" s="20" t="s">
        <v>125</v>
      </c>
      <c r="T236" s="18">
        <f t="shared" si="4"/>
        <v>5</v>
      </c>
    </row>
    <row r="237" spans="1:20" s="9" customFormat="1" ht="70" x14ac:dyDescent="0.2">
      <c r="A237" s="19" t="s">
        <v>70</v>
      </c>
      <c r="B237" s="19" t="s">
        <v>2</v>
      </c>
      <c r="C237" s="19" t="s">
        <v>659</v>
      </c>
      <c r="D237" s="19" t="s">
        <v>658</v>
      </c>
      <c r="E237" s="19" t="s">
        <v>661</v>
      </c>
      <c r="F237" s="19" t="s">
        <v>234</v>
      </c>
      <c r="G237" s="19">
        <v>8</v>
      </c>
      <c r="H237" s="20" t="s">
        <v>125</v>
      </c>
      <c r="I237" s="20" t="s">
        <v>125</v>
      </c>
      <c r="J237" s="20" t="s">
        <v>125</v>
      </c>
      <c r="K237" s="16">
        <v>1</v>
      </c>
      <c r="L237" s="16">
        <v>1</v>
      </c>
      <c r="M237" s="16">
        <v>1</v>
      </c>
      <c r="N237" s="16">
        <v>1</v>
      </c>
      <c r="O237" s="16">
        <v>1</v>
      </c>
      <c r="P237" s="16">
        <v>1</v>
      </c>
      <c r="Q237" s="16">
        <v>1</v>
      </c>
      <c r="R237" s="16">
        <v>1</v>
      </c>
      <c r="S237" s="20" t="s">
        <v>125</v>
      </c>
      <c r="T237" s="18">
        <f t="shared" si="4"/>
        <v>8</v>
      </c>
    </row>
    <row r="238" spans="1:20" s="9" customFormat="1" ht="70" x14ac:dyDescent="0.2">
      <c r="A238" s="19" t="s">
        <v>70</v>
      </c>
      <c r="B238" s="19" t="s">
        <v>2</v>
      </c>
      <c r="C238" s="19" t="s">
        <v>235</v>
      </c>
      <c r="D238" s="19" t="s">
        <v>663</v>
      </c>
      <c r="E238" s="19" t="s">
        <v>236</v>
      </c>
      <c r="F238" s="19" t="s">
        <v>237</v>
      </c>
      <c r="G238" s="19">
        <v>4</v>
      </c>
      <c r="H238" s="20" t="s">
        <v>125</v>
      </c>
      <c r="I238" s="20" t="s">
        <v>125</v>
      </c>
      <c r="J238" s="20" t="s">
        <v>125</v>
      </c>
      <c r="K238" s="20" t="s">
        <v>125</v>
      </c>
      <c r="L238" s="16">
        <v>1</v>
      </c>
      <c r="M238" s="20" t="s">
        <v>125</v>
      </c>
      <c r="N238" s="20" t="s">
        <v>125</v>
      </c>
      <c r="O238" s="16">
        <v>1</v>
      </c>
      <c r="P238" s="16">
        <v>1</v>
      </c>
      <c r="Q238" s="16">
        <v>1</v>
      </c>
      <c r="R238" s="20" t="s">
        <v>125</v>
      </c>
      <c r="S238" s="20" t="s">
        <v>125</v>
      </c>
      <c r="T238" s="18">
        <f t="shared" si="4"/>
        <v>4</v>
      </c>
    </row>
    <row r="239" spans="1:20" s="9" customFormat="1" ht="70" x14ac:dyDescent="0.2">
      <c r="A239" s="19" t="s">
        <v>70</v>
      </c>
      <c r="B239" s="19" t="s">
        <v>2</v>
      </c>
      <c r="C239" s="19" t="s">
        <v>235</v>
      </c>
      <c r="D239" s="19" t="s">
        <v>664</v>
      </c>
      <c r="E239" s="19" t="s">
        <v>236</v>
      </c>
      <c r="F239" s="19" t="s">
        <v>237</v>
      </c>
      <c r="G239" s="19">
        <v>5</v>
      </c>
      <c r="H239" s="20" t="s">
        <v>125</v>
      </c>
      <c r="I239" s="20" t="s">
        <v>125</v>
      </c>
      <c r="J239" s="20" t="s">
        <v>125</v>
      </c>
      <c r="K239" s="16">
        <v>1</v>
      </c>
      <c r="L239" s="16">
        <v>1</v>
      </c>
      <c r="M239" s="16">
        <v>1</v>
      </c>
      <c r="N239" s="20" t="s">
        <v>125</v>
      </c>
      <c r="O239" s="16">
        <v>1</v>
      </c>
      <c r="P239" s="16">
        <v>1</v>
      </c>
      <c r="Q239" s="20" t="s">
        <v>125</v>
      </c>
      <c r="R239" s="20" t="s">
        <v>125</v>
      </c>
      <c r="S239" s="20" t="s">
        <v>125</v>
      </c>
      <c r="T239" s="18">
        <f t="shared" si="4"/>
        <v>5</v>
      </c>
    </row>
    <row r="240" spans="1:20" s="9" customFormat="1" ht="70" x14ac:dyDescent="0.2">
      <c r="A240" s="19" t="s">
        <v>70</v>
      </c>
      <c r="B240" s="19" t="s">
        <v>2</v>
      </c>
      <c r="C240" s="19" t="s">
        <v>235</v>
      </c>
      <c r="D240" s="19" t="s">
        <v>653</v>
      </c>
      <c r="E240" s="19" t="s">
        <v>236</v>
      </c>
      <c r="F240" s="19" t="s">
        <v>237</v>
      </c>
      <c r="G240" s="19">
        <v>5</v>
      </c>
      <c r="H240" s="20" t="s">
        <v>125</v>
      </c>
      <c r="I240" s="20" t="s">
        <v>125</v>
      </c>
      <c r="J240" s="20" t="s">
        <v>125</v>
      </c>
      <c r="K240" s="20" t="s">
        <v>125</v>
      </c>
      <c r="L240" s="16">
        <v>1</v>
      </c>
      <c r="M240" s="20" t="s">
        <v>125</v>
      </c>
      <c r="N240" s="16">
        <v>2</v>
      </c>
      <c r="O240" s="20" t="s">
        <v>125</v>
      </c>
      <c r="P240" s="16">
        <v>2</v>
      </c>
      <c r="Q240" s="20" t="s">
        <v>125</v>
      </c>
      <c r="R240" s="20" t="s">
        <v>125</v>
      </c>
      <c r="S240" s="20" t="s">
        <v>125</v>
      </c>
      <c r="T240" s="18">
        <f t="shared" si="4"/>
        <v>5</v>
      </c>
    </row>
    <row r="241" spans="1:20" s="9" customFormat="1" ht="70" x14ac:dyDescent="0.2">
      <c r="A241" s="19" t="s">
        <v>70</v>
      </c>
      <c r="B241" s="19" t="s">
        <v>2</v>
      </c>
      <c r="C241" s="19" t="s">
        <v>235</v>
      </c>
      <c r="D241" s="19" t="s">
        <v>665</v>
      </c>
      <c r="E241" s="19" t="s">
        <v>236</v>
      </c>
      <c r="F241" s="19" t="s">
        <v>237</v>
      </c>
      <c r="G241" s="19">
        <v>7</v>
      </c>
      <c r="H241" s="20" t="s">
        <v>125</v>
      </c>
      <c r="I241" s="20" t="s">
        <v>125</v>
      </c>
      <c r="J241" s="20" t="s">
        <v>125</v>
      </c>
      <c r="K241" s="16">
        <v>2</v>
      </c>
      <c r="L241" s="16">
        <v>1</v>
      </c>
      <c r="M241" s="20" t="s">
        <v>125</v>
      </c>
      <c r="N241" s="16">
        <v>2</v>
      </c>
      <c r="O241" s="20" t="s">
        <v>125</v>
      </c>
      <c r="P241" s="16">
        <v>2</v>
      </c>
      <c r="Q241" s="20" t="s">
        <v>125</v>
      </c>
      <c r="R241" s="20" t="s">
        <v>125</v>
      </c>
      <c r="S241" s="20" t="s">
        <v>125</v>
      </c>
      <c r="T241" s="18">
        <f t="shared" si="4"/>
        <v>7</v>
      </c>
    </row>
    <row r="242" spans="1:20" s="9" customFormat="1" ht="70" x14ac:dyDescent="0.2">
      <c r="A242" s="19" t="s">
        <v>70</v>
      </c>
      <c r="B242" s="19" t="s">
        <v>2</v>
      </c>
      <c r="C242" s="19" t="s">
        <v>235</v>
      </c>
      <c r="D242" s="19" t="s">
        <v>660</v>
      </c>
      <c r="E242" s="19" t="s">
        <v>236</v>
      </c>
      <c r="F242" s="19" t="s">
        <v>237</v>
      </c>
      <c r="G242" s="19">
        <v>25</v>
      </c>
      <c r="H242" s="20" t="s">
        <v>125</v>
      </c>
      <c r="I242" s="20" t="s">
        <v>125</v>
      </c>
      <c r="J242" s="16">
        <v>3</v>
      </c>
      <c r="K242" s="16">
        <v>3</v>
      </c>
      <c r="L242" s="16">
        <v>4</v>
      </c>
      <c r="M242" s="16">
        <v>4</v>
      </c>
      <c r="N242" s="16">
        <v>4</v>
      </c>
      <c r="O242" s="16">
        <v>4</v>
      </c>
      <c r="P242" s="16">
        <v>3</v>
      </c>
      <c r="Q242" s="20" t="s">
        <v>125</v>
      </c>
      <c r="R242" s="20" t="s">
        <v>125</v>
      </c>
      <c r="S242" s="20" t="s">
        <v>125</v>
      </c>
      <c r="T242" s="18">
        <f t="shared" si="4"/>
        <v>25</v>
      </c>
    </row>
    <row r="243" spans="1:20" s="9" customFormat="1" ht="70" x14ac:dyDescent="0.2">
      <c r="A243" s="19" t="s">
        <v>70</v>
      </c>
      <c r="B243" s="19" t="s">
        <v>2</v>
      </c>
      <c r="C243" s="19" t="s">
        <v>235</v>
      </c>
      <c r="D243" s="19" t="s">
        <v>666</v>
      </c>
      <c r="E243" s="19" t="s">
        <v>236</v>
      </c>
      <c r="F243" s="19" t="s">
        <v>237</v>
      </c>
      <c r="G243" s="19">
        <v>3</v>
      </c>
      <c r="H243" s="20" t="s">
        <v>125</v>
      </c>
      <c r="I243" s="20" t="s">
        <v>125</v>
      </c>
      <c r="J243" s="20" t="s">
        <v>125</v>
      </c>
      <c r="K243" s="20" t="s">
        <v>125</v>
      </c>
      <c r="L243" s="16">
        <v>1</v>
      </c>
      <c r="M243" s="20" t="s">
        <v>125</v>
      </c>
      <c r="N243" s="20" t="s">
        <v>125</v>
      </c>
      <c r="O243" s="16">
        <v>1</v>
      </c>
      <c r="P243" s="20" t="s">
        <v>125</v>
      </c>
      <c r="Q243" s="16">
        <v>1</v>
      </c>
      <c r="R243" s="20" t="s">
        <v>125</v>
      </c>
      <c r="S243" s="20" t="s">
        <v>125</v>
      </c>
      <c r="T243" s="18">
        <f t="shared" si="4"/>
        <v>3</v>
      </c>
    </row>
    <row r="244" spans="1:20" s="9" customFormat="1" ht="70" x14ac:dyDescent="0.2">
      <c r="A244" s="19" t="s">
        <v>70</v>
      </c>
      <c r="B244" s="19" t="s">
        <v>2</v>
      </c>
      <c r="C244" s="19" t="s">
        <v>235</v>
      </c>
      <c r="D244" s="19" t="s">
        <v>654</v>
      </c>
      <c r="E244" s="19" t="s">
        <v>236</v>
      </c>
      <c r="F244" s="19" t="s">
        <v>237</v>
      </c>
      <c r="G244" s="19">
        <v>4</v>
      </c>
      <c r="H244" s="20" t="s">
        <v>125</v>
      </c>
      <c r="I244" s="20" t="s">
        <v>125</v>
      </c>
      <c r="J244" s="20" t="s">
        <v>125</v>
      </c>
      <c r="K244" s="16">
        <v>1</v>
      </c>
      <c r="L244" s="20" t="s">
        <v>125</v>
      </c>
      <c r="M244" s="20" t="s">
        <v>125</v>
      </c>
      <c r="N244" s="16">
        <v>1</v>
      </c>
      <c r="O244" s="20" t="s">
        <v>125</v>
      </c>
      <c r="P244" s="16">
        <v>1</v>
      </c>
      <c r="Q244" s="20" t="s">
        <v>125</v>
      </c>
      <c r="R244" s="16">
        <v>1</v>
      </c>
      <c r="S244" s="20" t="s">
        <v>125</v>
      </c>
      <c r="T244" s="18">
        <f t="shared" si="4"/>
        <v>4</v>
      </c>
    </row>
    <row r="245" spans="1:20" s="9" customFormat="1" ht="70" x14ac:dyDescent="0.2">
      <c r="A245" s="19" t="s">
        <v>70</v>
      </c>
      <c r="B245" s="19" t="s">
        <v>2</v>
      </c>
      <c r="C245" s="19" t="s">
        <v>235</v>
      </c>
      <c r="D245" s="19" t="s">
        <v>655</v>
      </c>
      <c r="E245" s="19" t="s">
        <v>236</v>
      </c>
      <c r="F245" s="19" t="s">
        <v>237</v>
      </c>
      <c r="G245" s="19">
        <v>6</v>
      </c>
      <c r="H245" s="20" t="s">
        <v>125</v>
      </c>
      <c r="I245" s="20" t="s">
        <v>125</v>
      </c>
      <c r="J245" s="20" t="s">
        <v>125</v>
      </c>
      <c r="K245" s="16">
        <v>1</v>
      </c>
      <c r="L245" s="16">
        <v>1</v>
      </c>
      <c r="M245" s="16">
        <v>1</v>
      </c>
      <c r="N245" s="20" t="s">
        <v>125</v>
      </c>
      <c r="O245" s="16">
        <v>1</v>
      </c>
      <c r="P245" s="16">
        <v>1</v>
      </c>
      <c r="Q245" s="16">
        <v>1</v>
      </c>
      <c r="R245" s="20" t="s">
        <v>125</v>
      </c>
      <c r="S245" s="20" t="s">
        <v>125</v>
      </c>
      <c r="T245" s="18">
        <f t="shared" si="4"/>
        <v>6</v>
      </c>
    </row>
    <row r="246" spans="1:20" s="9" customFormat="1" ht="70" x14ac:dyDescent="0.2">
      <c r="A246" s="19" t="s">
        <v>70</v>
      </c>
      <c r="B246" s="19" t="s">
        <v>2</v>
      </c>
      <c r="C246" s="19" t="s">
        <v>235</v>
      </c>
      <c r="D246" s="19" t="s">
        <v>667</v>
      </c>
      <c r="E246" s="19" t="s">
        <v>236</v>
      </c>
      <c r="F246" s="19" t="s">
        <v>237</v>
      </c>
      <c r="G246" s="19">
        <v>4</v>
      </c>
      <c r="H246" s="20" t="s">
        <v>125</v>
      </c>
      <c r="I246" s="20" t="s">
        <v>125</v>
      </c>
      <c r="J246" s="20" t="s">
        <v>125</v>
      </c>
      <c r="K246" s="20" t="s">
        <v>125</v>
      </c>
      <c r="L246" s="16">
        <v>1</v>
      </c>
      <c r="M246" s="20" t="s">
        <v>125</v>
      </c>
      <c r="N246" s="20" t="s">
        <v>125</v>
      </c>
      <c r="O246" s="16">
        <v>1</v>
      </c>
      <c r="P246" s="16">
        <v>1</v>
      </c>
      <c r="Q246" s="16">
        <v>1</v>
      </c>
      <c r="R246" s="20" t="s">
        <v>125</v>
      </c>
      <c r="S246" s="20" t="s">
        <v>125</v>
      </c>
      <c r="T246" s="18">
        <f t="shared" si="4"/>
        <v>4</v>
      </c>
    </row>
    <row r="247" spans="1:20" s="9" customFormat="1" ht="70" x14ac:dyDescent="0.2">
      <c r="A247" s="19" t="s">
        <v>70</v>
      </c>
      <c r="B247" s="19" t="s">
        <v>2</v>
      </c>
      <c r="C247" s="19" t="s">
        <v>235</v>
      </c>
      <c r="D247" s="19" t="s">
        <v>668</v>
      </c>
      <c r="E247" s="19" t="s">
        <v>236</v>
      </c>
      <c r="F247" s="19" t="s">
        <v>237</v>
      </c>
      <c r="G247" s="19">
        <v>6</v>
      </c>
      <c r="H247" s="20" t="s">
        <v>125</v>
      </c>
      <c r="I247" s="20" t="s">
        <v>125</v>
      </c>
      <c r="J247" s="16">
        <v>1</v>
      </c>
      <c r="K247" s="16">
        <v>1</v>
      </c>
      <c r="L247" s="16">
        <v>1</v>
      </c>
      <c r="M247" s="20" t="s">
        <v>125</v>
      </c>
      <c r="N247" s="20" t="s">
        <v>125</v>
      </c>
      <c r="O247" s="16">
        <v>1</v>
      </c>
      <c r="P247" s="16">
        <v>1</v>
      </c>
      <c r="Q247" s="16">
        <v>1</v>
      </c>
      <c r="R247" s="20" t="s">
        <v>125</v>
      </c>
      <c r="S247" s="20" t="s">
        <v>125</v>
      </c>
      <c r="T247" s="18">
        <f t="shared" si="4"/>
        <v>6</v>
      </c>
    </row>
    <row r="248" spans="1:20" s="9" customFormat="1" ht="70" x14ac:dyDescent="0.2">
      <c r="A248" s="19" t="s">
        <v>70</v>
      </c>
      <c r="B248" s="19" t="s">
        <v>2</v>
      </c>
      <c r="C248" s="19" t="s">
        <v>235</v>
      </c>
      <c r="D248" s="19" t="s">
        <v>669</v>
      </c>
      <c r="E248" s="19" t="s">
        <v>236</v>
      </c>
      <c r="F248" s="19" t="s">
        <v>237</v>
      </c>
      <c r="G248" s="19">
        <v>7</v>
      </c>
      <c r="H248" s="20" t="s">
        <v>125</v>
      </c>
      <c r="I248" s="20" t="s">
        <v>125</v>
      </c>
      <c r="J248" s="20" t="s">
        <v>125</v>
      </c>
      <c r="K248" s="20" t="s">
        <v>125</v>
      </c>
      <c r="L248" s="20" t="s">
        <v>125</v>
      </c>
      <c r="M248" s="16">
        <v>1</v>
      </c>
      <c r="N248" s="16">
        <v>1</v>
      </c>
      <c r="O248" s="16">
        <v>2</v>
      </c>
      <c r="P248" s="16">
        <v>1</v>
      </c>
      <c r="Q248" s="16">
        <v>1</v>
      </c>
      <c r="R248" s="16">
        <v>1</v>
      </c>
      <c r="S248" s="20" t="s">
        <v>125</v>
      </c>
      <c r="T248" s="18">
        <f t="shared" si="4"/>
        <v>7</v>
      </c>
    </row>
    <row r="249" spans="1:20" s="9" customFormat="1" ht="70" x14ac:dyDescent="0.2">
      <c r="A249" s="19" t="s">
        <v>70</v>
      </c>
      <c r="B249" s="19" t="s">
        <v>2</v>
      </c>
      <c r="C249" s="19" t="s">
        <v>235</v>
      </c>
      <c r="D249" s="19" t="s">
        <v>670</v>
      </c>
      <c r="E249" s="19" t="s">
        <v>236</v>
      </c>
      <c r="F249" s="19" t="s">
        <v>237</v>
      </c>
      <c r="G249" s="19">
        <v>6</v>
      </c>
      <c r="H249" s="20" t="s">
        <v>125</v>
      </c>
      <c r="I249" s="20" t="s">
        <v>125</v>
      </c>
      <c r="J249" s="20" t="s">
        <v>125</v>
      </c>
      <c r="K249" s="16">
        <v>1</v>
      </c>
      <c r="L249" s="16">
        <v>1</v>
      </c>
      <c r="M249" s="20" t="s">
        <v>125</v>
      </c>
      <c r="N249" s="20" t="s">
        <v>125</v>
      </c>
      <c r="O249" s="16">
        <v>2</v>
      </c>
      <c r="P249" s="20" t="s">
        <v>125</v>
      </c>
      <c r="Q249" s="16">
        <v>2</v>
      </c>
      <c r="R249" s="20" t="s">
        <v>125</v>
      </c>
      <c r="S249" s="20" t="s">
        <v>125</v>
      </c>
      <c r="T249" s="18">
        <f t="shared" si="4"/>
        <v>6</v>
      </c>
    </row>
    <row r="250" spans="1:20" s="9" customFormat="1" ht="70" x14ac:dyDescent="0.2">
      <c r="A250" s="19" t="s">
        <v>70</v>
      </c>
      <c r="B250" s="19" t="s">
        <v>2</v>
      </c>
      <c r="C250" s="19" t="s">
        <v>235</v>
      </c>
      <c r="D250" s="19" t="s">
        <v>671</v>
      </c>
      <c r="E250" s="19" t="s">
        <v>236</v>
      </c>
      <c r="F250" s="19" t="s">
        <v>237</v>
      </c>
      <c r="G250" s="19">
        <v>15</v>
      </c>
      <c r="H250" s="20" t="s">
        <v>125</v>
      </c>
      <c r="I250" s="20" t="s">
        <v>125</v>
      </c>
      <c r="J250" s="16">
        <v>2</v>
      </c>
      <c r="K250" s="16">
        <v>2</v>
      </c>
      <c r="L250" s="16">
        <v>3</v>
      </c>
      <c r="M250" s="16">
        <v>2</v>
      </c>
      <c r="N250" s="16">
        <v>3</v>
      </c>
      <c r="O250" s="16">
        <v>3</v>
      </c>
      <c r="P250" s="20" t="s">
        <v>125</v>
      </c>
      <c r="Q250" s="20" t="s">
        <v>125</v>
      </c>
      <c r="R250" s="20" t="s">
        <v>125</v>
      </c>
      <c r="S250" s="20" t="s">
        <v>125</v>
      </c>
      <c r="T250" s="18">
        <f t="shared" si="4"/>
        <v>15</v>
      </c>
    </row>
    <row r="251" spans="1:20" s="9" customFormat="1" ht="70" x14ac:dyDescent="0.2">
      <c r="A251" s="19" t="s">
        <v>70</v>
      </c>
      <c r="B251" s="19" t="s">
        <v>2</v>
      </c>
      <c r="C251" s="19" t="s">
        <v>235</v>
      </c>
      <c r="D251" s="19" t="s">
        <v>656</v>
      </c>
      <c r="E251" s="19" t="s">
        <v>236</v>
      </c>
      <c r="F251" s="19" t="s">
        <v>237</v>
      </c>
      <c r="G251" s="19">
        <v>5</v>
      </c>
      <c r="H251" s="20" t="s">
        <v>125</v>
      </c>
      <c r="I251" s="20" t="s">
        <v>125</v>
      </c>
      <c r="J251" s="20" t="s">
        <v>125</v>
      </c>
      <c r="K251" s="16">
        <v>1</v>
      </c>
      <c r="L251" s="16">
        <v>1</v>
      </c>
      <c r="M251" s="20" t="s">
        <v>125</v>
      </c>
      <c r="N251" s="16">
        <v>1</v>
      </c>
      <c r="O251" s="16">
        <v>1</v>
      </c>
      <c r="P251" s="20" t="s">
        <v>125</v>
      </c>
      <c r="Q251" s="16">
        <v>1</v>
      </c>
      <c r="R251" s="20" t="s">
        <v>125</v>
      </c>
      <c r="S251" s="20" t="s">
        <v>125</v>
      </c>
      <c r="T251" s="18">
        <f t="shared" si="4"/>
        <v>5</v>
      </c>
    </row>
    <row r="252" spans="1:20" s="9" customFormat="1" ht="70" x14ac:dyDescent="0.2">
      <c r="A252" s="19" t="s">
        <v>70</v>
      </c>
      <c r="B252" s="19" t="s">
        <v>2</v>
      </c>
      <c r="C252" s="19" t="s">
        <v>235</v>
      </c>
      <c r="D252" s="19" t="s">
        <v>672</v>
      </c>
      <c r="E252" s="19" t="s">
        <v>236</v>
      </c>
      <c r="F252" s="19" t="s">
        <v>237</v>
      </c>
      <c r="G252" s="19">
        <v>5</v>
      </c>
      <c r="H252" s="20" t="s">
        <v>125</v>
      </c>
      <c r="I252" s="20" t="s">
        <v>125</v>
      </c>
      <c r="J252" s="20" t="s">
        <v>125</v>
      </c>
      <c r="K252" s="20" t="s">
        <v>125</v>
      </c>
      <c r="L252" s="16">
        <v>1</v>
      </c>
      <c r="M252" s="16">
        <v>1</v>
      </c>
      <c r="N252" s="16">
        <v>1</v>
      </c>
      <c r="O252" s="16">
        <v>1</v>
      </c>
      <c r="P252" s="20" t="s">
        <v>125</v>
      </c>
      <c r="Q252" s="16">
        <v>1</v>
      </c>
      <c r="R252" s="20" t="s">
        <v>125</v>
      </c>
      <c r="S252" s="20" t="s">
        <v>125</v>
      </c>
      <c r="T252" s="18">
        <f t="shared" si="4"/>
        <v>5</v>
      </c>
    </row>
    <row r="253" spans="1:20" s="9" customFormat="1" ht="70" x14ac:dyDescent="0.2">
      <c r="A253" s="19" t="s">
        <v>70</v>
      </c>
      <c r="B253" s="19" t="s">
        <v>2</v>
      </c>
      <c r="C253" s="19" t="s">
        <v>235</v>
      </c>
      <c r="D253" s="19" t="s">
        <v>673</v>
      </c>
      <c r="E253" s="19" t="s">
        <v>236</v>
      </c>
      <c r="F253" s="19" t="s">
        <v>237</v>
      </c>
      <c r="G253" s="19">
        <v>4</v>
      </c>
      <c r="H253" s="20" t="s">
        <v>125</v>
      </c>
      <c r="I253" s="20" t="s">
        <v>125</v>
      </c>
      <c r="J253" s="20" t="s">
        <v>125</v>
      </c>
      <c r="K253" s="20" t="s">
        <v>125</v>
      </c>
      <c r="L253" s="20" t="s">
        <v>125</v>
      </c>
      <c r="M253" s="16">
        <v>1</v>
      </c>
      <c r="N253" s="16">
        <v>2</v>
      </c>
      <c r="O253" s="16">
        <v>1</v>
      </c>
      <c r="P253" s="20" t="s">
        <v>125</v>
      </c>
      <c r="Q253" s="20" t="s">
        <v>125</v>
      </c>
      <c r="R253" s="20" t="s">
        <v>125</v>
      </c>
      <c r="S253" s="20" t="s">
        <v>125</v>
      </c>
      <c r="T253" s="18">
        <f t="shared" si="4"/>
        <v>4</v>
      </c>
    </row>
    <row r="254" spans="1:20" s="9" customFormat="1" ht="70" x14ac:dyDescent="0.2">
      <c r="A254" s="19" t="s">
        <v>70</v>
      </c>
      <c r="B254" s="19" t="s">
        <v>2</v>
      </c>
      <c r="C254" s="19" t="s">
        <v>235</v>
      </c>
      <c r="D254" s="19" t="s">
        <v>674</v>
      </c>
      <c r="E254" s="19" t="s">
        <v>236</v>
      </c>
      <c r="F254" s="19" t="s">
        <v>237</v>
      </c>
      <c r="G254" s="19">
        <v>4</v>
      </c>
      <c r="H254" s="20" t="s">
        <v>125</v>
      </c>
      <c r="I254" s="20" t="s">
        <v>125</v>
      </c>
      <c r="J254" s="20" t="s">
        <v>125</v>
      </c>
      <c r="K254" s="16">
        <v>1</v>
      </c>
      <c r="L254" s="16">
        <v>1</v>
      </c>
      <c r="M254" s="20" t="s">
        <v>125</v>
      </c>
      <c r="N254" s="20" t="s">
        <v>125</v>
      </c>
      <c r="O254" s="16">
        <v>1</v>
      </c>
      <c r="P254" s="20" t="s">
        <v>125</v>
      </c>
      <c r="Q254" s="16">
        <v>1</v>
      </c>
      <c r="R254" s="20" t="s">
        <v>125</v>
      </c>
      <c r="S254" s="20" t="s">
        <v>125</v>
      </c>
      <c r="T254" s="18">
        <f t="shared" si="4"/>
        <v>4</v>
      </c>
    </row>
    <row r="255" spans="1:20" s="9" customFormat="1" ht="70" x14ac:dyDescent="0.2">
      <c r="A255" s="19" t="s">
        <v>70</v>
      </c>
      <c r="B255" s="19" t="s">
        <v>2</v>
      </c>
      <c r="C255" s="19" t="s">
        <v>235</v>
      </c>
      <c r="D255" s="19" t="s">
        <v>675</v>
      </c>
      <c r="E255" s="19" t="s">
        <v>236</v>
      </c>
      <c r="F255" s="19" t="s">
        <v>237</v>
      </c>
      <c r="G255" s="19">
        <v>5</v>
      </c>
      <c r="H255" s="20" t="s">
        <v>125</v>
      </c>
      <c r="I255" s="20" t="s">
        <v>125</v>
      </c>
      <c r="J255" s="20" t="s">
        <v>125</v>
      </c>
      <c r="K255" s="20" t="s">
        <v>125</v>
      </c>
      <c r="L255" s="16">
        <v>1</v>
      </c>
      <c r="M255" s="16">
        <v>1</v>
      </c>
      <c r="N255" s="20" t="s">
        <v>125</v>
      </c>
      <c r="O255" s="16">
        <v>1</v>
      </c>
      <c r="P255" s="16">
        <v>1</v>
      </c>
      <c r="Q255" s="16">
        <v>1</v>
      </c>
      <c r="R255" s="20" t="s">
        <v>125</v>
      </c>
      <c r="S255" s="20" t="s">
        <v>125</v>
      </c>
      <c r="T255" s="18">
        <f t="shared" si="4"/>
        <v>5</v>
      </c>
    </row>
    <row r="256" spans="1:20" s="9" customFormat="1" ht="70" x14ac:dyDescent="0.2">
      <c r="A256" s="19" t="s">
        <v>70</v>
      </c>
      <c r="B256" s="19" t="s">
        <v>2</v>
      </c>
      <c r="C256" s="19" t="s">
        <v>235</v>
      </c>
      <c r="D256" s="19" t="s">
        <v>676</v>
      </c>
      <c r="E256" s="19" t="s">
        <v>236</v>
      </c>
      <c r="F256" s="19" t="s">
        <v>237</v>
      </c>
      <c r="G256" s="19">
        <v>2</v>
      </c>
      <c r="H256" s="20" t="s">
        <v>125</v>
      </c>
      <c r="I256" s="20" t="s">
        <v>125</v>
      </c>
      <c r="J256" s="20" t="s">
        <v>125</v>
      </c>
      <c r="K256" s="20" t="s">
        <v>125</v>
      </c>
      <c r="L256" s="16">
        <v>1</v>
      </c>
      <c r="M256" s="20" t="s">
        <v>125</v>
      </c>
      <c r="N256" s="20" t="s">
        <v>125</v>
      </c>
      <c r="O256" s="16">
        <v>1</v>
      </c>
      <c r="P256" s="20" t="s">
        <v>125</v>
      </c>
      <c r="Q256" s="20" t="s">
        <v>125</v>
      </c>
      <c r="R256" s="20" t="s">
        <v>125</v>
      </c>
      <c r="S256" s="20" t="s">
        <v>125</v>
      </c>
      <c r="T256" s="18">
        <f t="shared" si="4"/>
        <v>2</v>
      </c>
    </row>
    <row r="257" spans="1:20" s="9" customFormat="1" ht="70" x14ac:dyDescent="0.2">
      <c r="A257" s="19" t="s">
        <v>70</v>
      </c>
      <c r="B257" s="19" t="s">
        <v>2</v>
      </c>
      <c r="C257" s="19" t="s">
        <v>235</v>
      </c>
      <c r="D257" s="19" t="s">
        <v>657</v>
      </c>
      <c r="E257" s="19" t="s">
        <v>236</v>
      </c>
      <c r="F257" s="19" t="s">
        <v>237</v>
      </c>
      <c r="G257" s="19">
        <v>6</v>
      </c>
      <c r="H257" s="20" t="s">
        <v>125</v>
      </c>
      <c r="I257" s="20" t="s">
        <v>125</v>
      </c>
      <c r="J257" s="20" t="s">
        <v>125</v>
      </c>
      <c r="K257" s="20" t="s">
        <v>125</v>
      </c>
      <c r="L257" s="16">
        <v>1</v>
      </c>
      <c r="M257" s="16">
        <v>1</v>
      </c>
      <c r="N257" s="16">
        <v>1</v>
      </c>
      <c r="O257" s="16">
        <v>1</v>
      </c>
      <c r="P257" s="16">
        <v>1</v>
      </c>
      <c r="Q257" s="16">
        <v>1</v>
      </c>
      <c r="R257" s="20" t="s">
        <v>125</v>
      </c>
      <c r="S257" s="20" t="s">
        <v>125</v>
      </c>
      <c r="T257" s="18">
        <f t="shared" si="4"/>
        <v>6</v>
      </c>
    </row>
    <row r="258" spans="1:20" s="9" customFormat="1" ht="70" x14ac:dyDescent="0.2">
      <c r="A258" s="19" t="s">
        <v>70</v>
      </c>
      <c r="B258" s="19" t="s">
        <v>2</v>
      </c>
      <c r="C258" s="19" t="s">
        <v>244</v>
      </c>
      <c r="D258" s="19" t="s">
        <v>663</v>
      </c>
      <c r="E258" s="19" t="s">
        <v>245</v>
      </c>
      <c r="F258" s="19" t="s">
        <v>246</v>
      </c>
      <c r="G258" s="213">
        <v>1</v>
      </c>
      <c r="H258" s="20" t="s">
        <v>125</v>
      </c>
      <c r="I258" s="20" t="s">
        <v>125</v>
      </c>
      <c r="J258" s="50">
        <v>1</v>
      </c>
      <c r="K258" s="20" t="s">
        <v>125</v>
      </c>
      <c r="L258" s="20" t="s">
        <v>125</v>
      </c>
      <c r="M258" s="50">
        <v>1</v>
      </c>
      <c r="N258" s="20" t="s">
        <v>125</v>
      </c>
      <c r="O258" s="20" t="s">
        <v>125</v>
      </c>
      <c r="P258" s="50">
        <v>1</v>
      </c>
      <c r="Q258" s="20" t="s">
        <v>125</v>
      </c>
      <c r="R258" s="20" t="s">
        <v>125</v>
      </c>
      <c r="S258" s="50">
        <v>1</v>
      </c>
      <c r="T258" s="18">
        <f t="shared" si="4"/>
        <v>4</v>
      </c>
    </row>
    <row r="259" spans="1:20" s="9" customFormat="1" ht="70" x14ac:dyDescent="0.2">
      <c r="A259" s="19" t="s">
        <v>70</v>
      </c>
      <c r="B259" s="19" t="s">
        <v>2</v>
      </c>
      <c r="C259" s="19" t="s">
        <v>244</v>
      </c>
      <c r="D259" s="19" t="s">
        <v>660</v>
      </c>
      <c r="E259" s="19" t="s">
        <v>245</v>
      </c>
      <c r="F259" s="19" t="s">
        <v>246</v>
      </c>
      <c r="G259" s="213">
        <v>1</v>
      </c>
      <c r="H259" s="20" t="s">
        <v>125</v>
      </c>
      <c r="I259" s="20" t="s">
        <v>125</v>
      </c>
      <c r="J259" s="50">
        <v>1</v>
      </c>
      <c r="K259" s="20" t="s">
        <v>125</v>
      </c>
      <c r="L259" s="20" t="s">
        <v>125</v>
      </c>
      <c r="M259" s="50">
        <v>1</v>
      </c>
      <c r="N259" s="20" t="s">
        <v>125</v>
      </c>
      <c r="O259" s="20" t="s">
        <v>125</v>
      </c>
      <c r="P259" s="50">
        <v>1</v>
      </c>
      <c r="Q259" s="20" t="s">
        <v>125</v>
      </c>
      <c r="R259" s="20" t="s">
        <v>125</v>
      </c>
      <c r="S259" s="50">
        <v>1</v>
      </c>
      <c r="T259" s="18">
        <f t="shared" si="4"/>
        <v>4</v>
      </c>
    </row>
    <row r="260" spans="1:20" s="9" customFormat="1" ht="70" x14ac:dyDescent="0.2">
      <c r="A260" s="19" t="s">
        <v>70</v>
      </c>
      <c r="B260" s="19" t="s">
        <v>2</v>
      </c>
      <c r="C260" s="19" t="s">
        <v>244</v>
      </c>
      <c r="D260" s="19" t="s">
        <v>654</v>
      </c>
      <c r="E260" s="19" t="s">
        <v>245</v>
      </c>
      <c r="F260" s="19" t="s">
        <v>246</v>
      </c>
      <c r="G260" s="213">
        <v>1</v>
      </c>
      <c r="H260" s="20" t="s">
        <v>125</v>
      </c>
      <c r="I260" s="20" t="s">
        <v>125</v>
      </c>
      <c r="J260" s="50">
        <v>1</v>
      </c>
      <c r="K260" s="20" t="s">
        <v>125</v>
      </c>
      <c r="L260" s="20" t="s">
        <v>125</v>
      </c>
      <c r="M260" s="50">
        <v>1</v>
      </c>
      <c r="N260" s="20" t="s">
        <v>125</v>
      </c>
      <c r="O260" s="20" t="s">
        <v>125</v>
      </c>
      <c r="P260" s="50">
        <v>1</v>
      </c>
      <c r="Q260" s="20" t="s">
        <v>125</v>
      </c>
      <c r="R260" s="20" t="s">
        <v>125</v>
      </c>
      <c r="S260" s="50">
        <v>1</v>
      </c>
      <c r="T260" s="18">
        <f t="shared" si="4"/>
        <v>4</v>
      </c>
    </row>
    <row r="261" spans="1:20" s="9" customFormat="1" ht="70" x14ac:dyDescent="0.2">
      <c r="A261" s="19" t="s">
        <v>70</v>
      </c>
      <c r="B261" s="19" t="s">
        <v>2</v>
      </c>
      <c r="C261" s="19" t="s">
        <v>244</v>
      </c>
      <c r="D261" s="19" t="s">
        <v>655</v>
      </c>
      <c r="E261" s="19" t="s">
        <v>245</v>
      </c>
      <c r="F261" s="19" t="s">
        <v>246</v>
      </c>
      <c r="G261" s="213">
        <v>1</v>
      </c>
      <c r="H261" s="20" t="s">
        <v>125</v>
      </c>
      <c r="I261" s="20" t="s">
        <v>125</v>
      </c>
      <c r="J261" s="50">
        <v>1</v>
      </c>
      <c r="K261" s="20" t="s">
        <v>125</v>
      </c>
      <c r="L261" s="20" t="s">
        <v>125</v>
      </c>
      <c r="M261" s="50">
        <v>1</v>
      </c>
      <c r="N261" s="20" t="s">
        <v>125</v>
      </c>
      <c r="O261" s="20" t="s">
        <v>125</v>
      </c>
      <c r="P261" s="50">
        <v>1</v>
      </c>
      <c r="Q261" s="20" t="s">
        <v>125</v>
      </c>
      <c r="R261" s="20" t="s">
        <v>125</v>
      </c>
      <c r="S261" s="50">
        <v>1</v>
      </c>
      <c r="T261" s="18">
        <f t="shared" si="4"/>
        <v>4</v>
      </c>
    </row>
    <row r="262" spans="1:20" s="9" customFormat="1" ht="70" x14ac:dyDescent="0.2">
      <c r="A262" s="19" t="s">
        <v>70</v>
      </c>
      <c r="B262" s="19" t="s">
        <v>2</v>
      </c>
      <c r="C262" s="19" t="s">
        <v>244</v>
      </c>
      <c r="D262" s="19" t="s">
        <v>667</v>
      </c>
      <c r="E262" s="19" t="s">
        <v>245</v>
      </c>
      <c r="F262" s="19" t="s">
        <v>246</v>
      </c>
      <c r="G262" s="213">
        <v>1</v>
      </c>
      <c r="H262" s="20" t="s">
        <v>125</v>
      </c>
      <c r="I262" s="20" t="s">
        <v>125</v>
      </c>
      <c r="J262" s="50">
        <v>1</v>
      </c>
      <c r="K262" s="20" t="s">
        <v>125</v>
      </c>
      <c r="L262" s="20" t="s">
        <v>125</v>
      </c>
      <c r="M262" s="50">
        <v>1</v>
      </c>
      <c r="N262" s="20" t="s">
        <v>125</v>
      </c>
      <c r="O262" s="20" t="s">
        <v>125</v>
      </c>
      <c r="P262" s="50">
        <v>1</v>
      </c>
      <c r="Q262" s="20" t="s">
        <v>125</v>
      </c>
      <c r="R262" s="20" t="s">
        <v>125</v>
      </c>
      <c r="S262" s="50">
        <v>1</v>
      </c>
      <c r="T262" s="18">
        <f t="shared" si="4"/>
        <v>4</v>
      </c>
    </row>
    <row r="263" spans="1:20" s="9" customFormat="1" ht="70" x14ac:dyDescent="0.2">
      <c r="A263" s="19" t="s">
        <v>70</v>
      </c>
      <c r="B263" s="19" t="s">
        <v>2</v>
      </c>
      <c r="C263" s="19" t="s">
        <v>244</v>
      </c>
      <c r="D263" s="19" t="s">
        <v>656</v>
      </c>
      <c r="E263" s="19" t="s">
        <v>245</v>
      </c>
      <c r="F263" s="19" t="s">
        <v>246</v>
      </c>
      <c r="G263" s="213">
        <v>1</v>
      </c>
      <c r="H263" s="20" t="s">
        <v>125</v>
      </c>
      <c r="I263" s="20" t="s">
        <v>125</v>
      </c>
      <c r="J263" s="50">
        <v>1</v>
      </c>
      <c r="K263" s="20" t="s">
        <v>125</v>
      </c>
      <c r="L263" s="20" t="s">
        <v>125</v>
      </c>
      <c r="M263" s="50">
        <v>1</v>
      </c>
      <c r="N263" s="20" t="s">
        <v>125</v>
      </c>
      <c r="O263" s="20" t="s">
        <v>125</v>
      </c>
      <c r="P263" s="50">
        <v>1</v>
      </c>
      <c r="Q263" s="20" t="s">
        <v>125</v>
      </c>
      <c r="R263" s="20" t="s">
        <v>125</v>
      </c>
      <c r="S263" s="50">
        <v>1</v>
      </c>
      <c r="T263" s="18">
        <f t="shared" si="4"/>
        <v>4</v>
      </c>
    </row>
    <row r="264" spans="1:20" s="9" customFormat="1" ht="70" x14ac:dyDescent="0.2">
      <c r="A264" s="19" t="s">
        <v>70</v>
      </c>
      <c r="B264" s="19" t="s">
        <v>2</v>
      </c>
      <c r="C264" s="19" t="s">
        <v>244</v>
      </c>
      <c r="D264" s="19" t="s">
        <v>672</v>
      </c>
      <c r="E264" s="19" t="s">
        <v>245</v>
      </c>
      <c r="F264" s="19" t="s">
        <v>246</v>
      </c>
      <c r="G264" s="213">
        <v>1</v>
      </c>
      <c r="H264" s="20" t="s">
        <v>125</v>
      </c>
      <c r="I264" s="20" t="s">
        <v>125</v>
      </c>
      <c r="J264" s="50">
        <v>1</v>
      </c>
      <c r="K264" s="20" t="s">
        <v>125</v>
      </c>
      <c r="L264" s="20" t="s">
        <v>125</v>
      </c>
      <c r="M264" s="50">
        <v>1</v>
      </c>
      <c r="N264" s="20" t="s">
        <v>125</v>
      </c>
      <c r="O264" s="20" t="s">
        <v>125</v>
      </c>
      <c r="P264" s="50">
        <v>1</v>
      </c>
      <c r="Q264" s="20" t="s">
        <v>125</v>
      </c>
      <c r="R264" s="20" t="s">
        <v>125</v>
      </c>
      <c r="S264" s="50">
        <v>1</v>
      </c>
      <c r="T264" s="18">
        <f t="shared" si="4"/>
        <v>4</v>
      </c>
    </row>
    <row r="265" spans="1:20" s="9" customFormat="1" ht="70" x14ac:dyDescent="0.2">
      <c r="A265" s="19" t="s">
        <v>70</v>
      </c>
      <c r="B265" s="19" t="s">
        <v>2</v>
      </c>
      <c r="C265" s="19" t="s">
        <v>244</v>
      </c>
      <c r="D265" s="19" t="s">
        <v>657</v>
      </c>
      <c r="E265" s="19" t="s">
        <v>245</v>
      </c>
      <c r="F265" s="19" t="s">
        <v>246</v>
      </c>
      <c r="G265" s="213">
        <v>1</v>
      </c>
      <c r="H265" s="20" t="s">
        <v>125</v>
      </c>
      <c r="I265" s="20" t="s">
        <v>125</v>
      </c>
      <c r="J265" s="50">
        <v>1</v>
      </c>
      <c r="K265" s="20" t="s">
        <v>125</v>
      </c>
      <c r="L265" s="20" t="s">
        <v>125</v>
      </c>
      <c r="M265" s="50">
        <v>1</v>
      </c>
      <c r="N265" s="20" t="s">
        <v>125</v>
      </c>
      <c r="O265" s="20" t="s">
        <v>125</v>
      </c>
      <c r="P265" s="50">
        <v>1</v>
      </c>
      <c r="Q265" s="20" t="s">
        <v>125</v>
      </c>
      <c r="R265" s="20" t="s">
        <v>125</v>
      </c>
      <c r="S265" s="50">
        <v>1</v>
      </c>
      <c r="T265" s="18">
        <f t="shared" si="4"/>
        <v>4</v>
      </c>
    </row>
    <row r="266" spans="1:20" s="9" customFormat="1" ht="56" x14ac:dyDescent="0.2">
      <c r="A266" s="19" t="s">
        <v>70</v>
      </c>
      <c r="B266" s="19" t="s">
        <v>2</v>
      </c>
      <c r="C266" s="19" t="s">
        <v>247</v>
      </c>
      <c r="D266" s="19" t="s">
        <v>663</v>
      </c>
      <c r="E266" s="19" t="s">
        <v>248</v>
      </c>
      <c r="F266" s="19" t="s">
        <v>677</v>
      </c>
      <c r="G266" s="214">
        <v>1</v>
      </c>
      <c r="H266" s="20" t="s">
        <v>125</v>
      </c>
      <c r="I266" s="20" t="s">
        <v>125</v>
      </c>
      <c r="J266" s="22">
        <v>1</v>
      </c>
      <c r="K266" s="20" t="s">
        <v>125</v>
      </c>
      <c r="L266" s="20" t="s">
        <v>125</v>
      </c>
      <c r="M266" s="22">
        <v>1</v>
      </c>
      <c r="N266" s="20" t="s">
        <v>125</v>
      </c>
      <c r="O266" s="20" t="s">
        <v>125</v>
      </c>
      <c r="P266" s="22">
        <v>1</v>
      </c>
      <c r="Q266" s="20" t="s">
        <v>125</v>
      </c>
      <c r="R266" s="20" t="s">
        <v>125</v>
      </c>
      <c r="S266" s="22">
        <v>1</v>
      </c>
      <c r="T266" s="18">
        <f t="shared" ref="T266:T329" si="5">+SUM(H266:S266)</f>
        <v>4</v>
      </c>
    </row>
    <row r="267" spans="1:20" s="9" customFormat="1" ht="56" x14ac:dyDescent="0.2">
      <c r="A267" s="19" t="s">
        <v>70</v>
      </c>
      <c r="B267" s="19" t="s">
        <v>2</v>
      </c>
      <c r="C267" s="19" t="s">
        <v>247</v>
      </c>
      <c r="D267" s="19" t="s">
        <v>678</v>
      </c>
      <c r="E267" s="19" t="s">
        <v>248</v>
      </c>
      <c r="F267" s="19" t="s">
        <v>677</v>
      </c>
      <c r="G267" s="214">
        <v>1</v>
      </c>
      <c r="H267" s="20" t="s">
        <v>125</v>
      </c>
      <c r="I267" s="20" t="s">
        <v>125</v>
      </c>
      <c r="J267" s="22">
        <v>1</v>
      </c>
      <c r="K267" s="20" t="s">
        <v>125</v>
      </c>
      <c r="L267" s="20" t="s">
        <v>125</v>
      </c>
      <c r="M267" s="22">
        <v>1</v>
      </c>
      <c r="N267" s="20" t="s">
        <v>125</v>
      </c>
      <c r="O267" s="20" t="s">
        <v>125</v>
      </c>
      <c r="P267" s="22">
        <v>1</v>
      </c>
      <c r="Q267" s="20" t="s">
        <v>125</v>
      </c>
      <c r="R267" s="20" t="s">
        <v>125</v>
      </c>
      <c r="S267" s="22">
        <v>1</v>
      </c>
      <c r="T267" s="18">
        <f t="shared" si="5"/>
        <v>4</v>
      </c>
    </row>
    <row r="268" spans="1:20" s="9" customFormat="1" ht="56" x14ac:dyDescent="0.2">
      <c r="A268" s="19" t="s">
        <v>70</v>
      </c>
      <c r="B268" s="19" t="s">
        <v>2</v>
      </c>
      <c r="C268" s="19" t="s">
        <v>247</v>
      </c>
      <c r="D268" s="19" t="s">
        <v>660</v>
      </c>
      <c r="E268" s="19" t="s">
        <v>248</v>
      </c>
      <c r="F268" s="19" t="s">
        <v>677</v>
      </c>
      <c r="G268" s="214">
        <v>1</v>
      </c>
      <c r="H268" s="20" t="s">
        <v>125</v>
      </c>
      <c r="I268" s="20" t="s">
        <v>125</v>
      </c>
      <c r="J268" s="22">
        <v>1</v>
      </c>
      <c r="K268" s="20" t="s">
        <v>125</v>
      </c>
      <c r="L268" s="20" t="s">
        <v>125</v>
      </c>
      <c r="M268" s="22">
        <v>1</v>
      </c>
      <c r="N268" s="20" t="s">
        <v>125</v>
      </c>
      <c r="O268" s="20" t="s">
        <v>125</v>
      </c>
      <c r="P268" s="22">
        <v>1</v>
      </c>
      <c r="Q268" s="20" t="s">
        <v>125</v>
      </c>
      <c r="R268" s="20" t="s">
        <v>125</v>
      </c>
      <c r="S268" s="22">
        <v>1</v>
      </c>
      <c r="T268" s="18">
        <f t="shared" si="5"/>
        <v>4</v>
      </c>
    </row>
    <row r="269" spans="1:20" s="9" customFormat="1" ht="56" x14ac:dyDescent="0.2">
      <c r="A269" s="19" t="s">
        <v>70</v>
      </c>
      <c r="B269" s="19" t="s">
        <v>2</v>
      </c>
      <c r="C269" s="19" t="s">
        <v>247</v>
      </c>
      <c r="D269" s="19" t="s">
        <v>654</v>
      </c>
      <c r="E269" s="19" t="s">
        <v>248</v>
      </c>
      <c r="F269" s="19" t="s">
        <v>677</v>
      </c>
      <c r="G269" s="214">
        <v>1</v>
      </c>
      <c r="H269" s="20" t="s">
        <v>125</v>
      </c>
      <c r="I269" s="20" t="s">
        <v>125</v>
      </c>
      <c r="J269" s="22">
        <v>1</v>
      </c>
      <c r="K269" s="20" t="s">
        <v>125</v>
      </c>
      <c r="L269" s="20" t="s">
        <v>125</v>
      </c>
      <c r="M269" s="22">
        <v>1</v>
      </c>
      <c r="N269" s="20" t="s">
        <v>125</v>
      </c>
      <c r="O269" s="20" t="s">
        <v>125</v>
      </c>
      <c r="P269" s="22">
        <v>1</v>
      </c>
      <c r="Q269" s="20" t="s">
        <v>125</v>
      </c>
      <c r="R269" s="20" t="s">
        <v>125</v>
      </c>
      <c r="S269" s="22">
        <v>1</v>
      </c>
      <c r="T269" s="18">
        <f t="shared" si="5"/>
        <v>4</v>
      </c>
    </row>
    <row r="270" spans="1:20" s="9" customFormat="1" ht="56" x14ac:dyDescent="0.2">
      <c r="A270" s="19" t="s">
        <v>70</v>
      </c>
      <c r="B270" s="19" t="s">
        <v>2</v>
      </c>
      <c r="C270" s="19" t="s">
        <v>247</v>
      </c>
      <c r="D270" s="19" t="s">
        <v>655</v>
      </c>
      <c r="E270" s="19" t="s">
        <v>248</v>
      </c>
      <c r="F270" s="19" t="s">
        <v>677</v>
      </c>
      <c r="G270" s="214">
        <v>1</v>
      </c>
      <c r="H270" s="20" t="s">
        <v>125</v>
      </c>
      <c r="I270" s="20" t="s">
        <v>125</v>
      </c>
      <c r="J270" s="22">
        <v>1</v>
      </c>
      <c r="K270" s="20" t="s">
        <v>125</v>
      </c>
      <c r="L270" s="20" t="s">
        <v>125</v>
      </c>
      <c r="M270" s="22">
        <v>1</v>
      </c>
      <c r="N270" s="20" t="s">
        <v>125</v>
      </c>
      <c r="O270" s="20" t="s">
        <v>125</v>
      </c>
      <c r="P270" s="22">
        <v>1</v>
      </c>
      <c r="Q270" s="20" t="s">
        <v>125</v>
      </c>
      <c r="R270" s="20" t="s">
        <v>125</v>
      </c>
      <c r="S270" s="22">
        <v>1</v>
      </c>
      <c r="T270" s="18">
        <f t="shared" si="5"/>
        <v>4</v>
      </c>
    </row>
    <row r="271" spans="1:20" s="9" customFormat="1" ht="56" x14ac:dyDescent="0.2">
      <c r="A271" s="19" t="s">
        <v>70</v>
      </c>
      <c r="B271" s="19" t="s">
        <v>2</v>
      </c>
      <c r="C271" s="19" t="s">
        <v>247</v>
      </c>
      <c r="D271" s="19" t="s">
        <v>656</v>
      </c>
      <c r="E271" s="19" t="s">
        <v>248</v>
      </c>
      <c r="F271" s="19" t="s">
        <v>677</v>
      </c>
      <c r="G271" s="214">
        <v>1</v>
      </c>
      <c r="H271" s="20" t="s">
        <v>125</v>
      </c>
      <c r="I271" s="20" t="s">
        <v>125</v>
      </c>
      <c r="J271" s="22">
        <v>1</v>
      </c>
      <c r="K271" s="20" t="s">
        <v>125</v>
      </c>
      <c r="L271" s="20" t="s">
        <v>125</v>
      </c>
      <c r="M271" s="22">
        <v>1</v>
      </c>
      <c r="N271" s="20" t="s">
        <v>125</v>
      </c>
      <c r="O271" s="20" t="s">
        <v>125</v>
      </c>
      <c r="P271" s="22">
        <v>1</v>
      </c>
      <c r="Q271" s="20" t="s">
        <v>125</v>
      </c>
      <c r="R271" s="20" t="s">
        <v>125</v>
      </c>
      <c r="S271" s="22">
        <v>1</v>
      </c>
      <c r="T271" s="18">
        <f t="shared" si="5"/>
        <v>4</v>
      </c>
    </row>
    <row r="272" spans="1:20" s="9" customFormat="1" ht="56" x14ac:dyDescent="0.2">
      <c r="A272" s="19" t="s">
        <v>70</v>
      </c>
      <c r="B272" s="19" t="s">
        <v>2</v>
      </c>
      <c r="C272" s="19" t="s">
        <v>247</v>
      </c>
      <c r="D272" s="19" t="s">
        <v>672</v>
      </c>
      <c r="E272" s="19" t="s">
        <v>248</v>
      </c>
      <c r="F272" s="19" t="s">
        <v>677</v>
      </c>
      <c r="G272" s="214">
        <v>1</v>
      </c>
      <c r="H272" s="20" t="s">
        <v>125</v>
      </c>
      <c r="I272" s="20" t="s">
        <v>125</v>
      </c>
      <c r="J272" s="22">
        <v>1</v>
      </c>
      <c r="K272" s="20" t="s">
        <v>125</v>
      </c>
      <c r="L272" s="20" t="s">
        <v>125</v>
      </c>
      <c r="M272" s="22">
        <v>1</v>
      </c>
      <c r="N272" s="20" t="s">
        <v>125</v>
      </c>
      <c r="O272" s="20" t="s">
        <v>125</v>
      </c>
      <c r="P272" s="22">
        <v>1</v>
      </c>
      <c r="Q272" s="20" t="s">
        <v>125</v>
      </c>
      <c r="R272" s="20" t="s">
        <v>125</v>
      </c>
      <c r="S272" s="22">
        <v>1</v>
      </c>
      <c r="T272" s="18">
        <f t="shared" si="5"/>
        <v>4</v>
      </c>
    </row>
    <row r="273" spans="1:20" s="9" customFormat="1" ht="56" x14ac:dyDescent="0.2">
      <c r="A273" s="19" t="s">
        <v>70</v>
      </c>
      <c r="B273" s="19" t="s">
        <v>2</v>
      </c>
      <c r="C273" s="19" t="s">
        <v>247</v>
      </c>
      <c r="D273" s="19" t="s">
        <v>657</v>
      </c>
      <c r="E273" s="19" t="s">
        <v>248</v>
      </c>
      <c r="F273" s="19" t="s">
        <v>677</v>
      </c>
      <c r="G273" s="214">
        <v>1</v>
      </c>
      <c r="H273" s="20" t="s">
        <v>125</v>
      </c>
      <c r="I273" s="20" t="s">
        <v>125</v>
      </c>
      <c r="J273" s="22">
        <v>1</v>
      </c>
      <c r="K273" s="20" t="s">
        <v>125</v>
      </c>
      <c r="L273" s="20" t="s">
        <v>125</v>
      </c>
      <c r="M273" s="22">
        <v>1</v>
      </c>
      <c r="N273" s="20" t="s">
        <v>125</v>
      </c>
      <c r="O273" s="20" t="s">
        <v>125</v>
      </c>
      <c r="P273" s="22">
        <v>1</v>
      </c>
      <c r="Q273" s="20" t="s">
        <v>125</v>
      </c>
      <c r="R273" s="20" t="s">
        <v>125</v>
      </c>
      <c r="S273" s="22">
        <v>1</v>
      </c>
      <c r="T273" s="18">
        <f t="shared" si="5"/>
        <v>4</v>
      </c>
    </row>
    <row r="274" spans="1:20" s="9" customFormat="1" ht="56" x14ac:dyDescent="0.2">
      <c r="A274" s="19" t="s">
        <v>70</v>
      </c>
      <c r="B274" s="19" t="s">
        <v>2</v>
      </c>
      <c r="C274" s="19" t="s">
        <v>250</v>
      </c>
      <c r="D274" s="19" t="s">
        <v>663</v>
      </c>
      <c r="E274" s="19" t="s">
        <v>251</v>
      </c>
      <c r="F274" s="19" t="s">
        <v>252</v>
      </c>
      <c r="G274" s="19">
        <v>10</v>
      </c>
      <c r="H274" s="20" t="s">
        <v>125</v>
      </c>
      <c r="I274" s="20" t="s">
        <v>125</v>
      </c>
      <c r="J274" s="20" t="s">
        <v>125</v>
      </c>
      <c r="K274" s="16">
        <v>5</v>
      </c>
      <c r="L274" s="20" t="s">
        <v>125</v>
      </c>
      <c r="M274" s="20" t="s">
        <v>125</v>
      </c>
      <c r="N274" s="20" t="s">
        <v>125</v>
      </c>
      <c r="O274" s="20" t="s">
        <v>125</v>
      </c>
      <c r="P274" s="20" t="s">
        <v>125</v>
      </c>
      <c r="Q274" s="16">
        <v>5</v>
      </c>
      <c r="R274" s="20" t="s">
        <v>125</v>
      </c>
      <c r="S274" s="20" t="s">
        <v>125</v>
      </c>
      <c r="T274" s="18">
        <f t="shared" si="5"/>
        <v>10</v>
      </c>
    </row>
    <row r="275" spans="1:20" s="9" customFormat="1" ht="56" x14ac:dyDescent="0.2">
      <c r="A275" s="19" t="s">
        <v>70</v>
      </c>
      <c r="B275" s="19" t="s">
        <v>2</v>
      </c>
      <c r="C275" s="19" t="s">
        <v>250</v>
      </c>
      <c r="D275" s="19" t="s">
        <v>664</v>
      </c>
      <c r="E275" s="19" t="s">
        <v>251</v>
      </c>
      <c r="F275" s="19" t="s">
        <v>252</v>
      </c>
      <c r="G275" s="19">
        <v>4</v>
      </c>
      <c r="H275" s="20" t="s">
        <v>125</v>
      </c>
      <c r="I275" s="20" t="s">
        <v>125</v>
      </c>
      <c r="J275" s="16">
        <v>2</v>
      </c>
      <c r="K275" s="20" t="s">
        <v>125</v>
      </c>
      <c r="L275" s="20" t="s">
        <v>125</v>
      </c>
      <c r="M275" s="20" t="s">
        <v>125</v>
      </c>
      <c r="N275" s="20" t="s">
        <v>125</v>
      </c>
      <c r="O275" s="20" t="s">
        <v>125</v>
      </c>
      <c r="P275" s="20" t="s">
        <v>125</v>
      </c>
      <c r="Q275" s="16">
        <v>2</v>
      </c>
      <c r="R275" s="20" t="s">
        <v>125</v>
      </c>
      <c r="S275" s="20" t="s">
        <v>125</v>
      </c>
      <c r="T275" s="18">
        <f t="shared" si="5"/>
        <v>4</v>
      </c>
    </row>
    <row r="276" spans="1:20" s="9" customFormat="1" ht="56" x14ac:dyDescent="0.2">
      <c r="A276" s="19" t="s">
        <v>70</v>
      </c>
      <c r="B276" s="19" t="s">
        <v>2</v>
      </c>
      <c r="C276" s="19" t="s">
        <v>250</v>
      </c>
      <c r="D276" s="19" t="s">
        <v>653</v>
      </c>
      <c r="E276" s="19" t="s">
        <v>251</v>
      </c>
      <c r="F276" s="19" t="s">
        <v>252</v>
      </c>
      <c r="G276" s="19">
        <v>16</v>
      </c>
      <c r="H276" s="20" t="s">
        <v>125</v>
      </c>
      <c r="I276" s="20" t="s">
        <v>125</v>
      </c>
      <c r="J276" s="20" t="s">
        <v>125</v>
      </c>
      <c r="K276" s="16">
        <v>8</v>
      </c>
      <c r="L276" s="20" t="s">
        <v>125</v>
      </c>
      <c r="M276" s="20" t="s">
        <v>125</v>
      </c>
      <c r="N276" s="20" t="s">
        <v>125</v>
      </c>
      <c r="O276" s="16">
        <v>8</v>
      </c>
      <c r="P276" s="20" t="s">
        <v>125</v>
      </c>
      <c r="Q276" s="20" t="s">
        <v>125</v>
      </c>
      <c r="R276" s="20" t="s">
        <v>125</v>
      </c>
      <c r="S276" s="20" t="s">
        <v>125</v>
      </c>
      <c r="T276" s="18"/>
    </row>
    <row r="277" spans="1:20" s="9" customFormat="1" ht="56" x14ac:dyDescent="0.2">
      <c r="A277" s="19" t="s">
        <v>70</v>
      </c>
      <c r="B277" s="19" t="s">
        <v>2</v>
      </c>
      <c r="C277" s="19" t="s">
        <v>250</v>
      </c>
      <c r="D277" s="19" t="s">
        <v>665</v>
      </c>
      <c r="E277" s="19" t="s">
        <v>251</v>
      </c>
      <c r="F277" s="19" t="s">
        <v>252</v>
      </c>
      <c r="G277" s="19">
        <v>14</v>
      </c>
      <c r="H277" s="20" t="s">
        <v>125</v>
      </c>
      <c r="I277" s="20" t="s">
        <v>125</v>
      </c>
      <c r="J277" s="20" t="s">
        <v>125</v>
      </c>
      <c r="K277" s="16">
        <v>7</v>
      </c>
      <c r="L277" s="20" t="s">
        <v>125</v>
      </c>
      <c r="M277" s="20" t="s">
        <v>125</v>
      </c>
      <c r="N277" s="20" t="s">
        <v>125</v>
      </c>
      <c r="O277" s="20" t="s">
        <v>125</v>
      </c>
      <c r="P277" s="20" t="s">
        <v>125</v>
      </c>
      <c r="Q277" s="16">
        <v>7</v>
      </c>
      <c r="R277" s="20" t="s">
        <v>125</v>
      </c>
      <c r="S277" s="20" t="s">
        <v>125</v>
      </c>
      <c r="T277" s="18"/>
    </row>
    <row r="278" spans="1:20" s="9" customFormat="1" ht="56" x14ac:dyDescent="0.2">
      <c r="A278" s="19" t="s">
        <v>70</v>
      </c>
      <c r="B278" s="19" t="s">
        <v>2</v>
      </c>
      <c r="C278" s="19" t="s">
        <v>250</v>
      </c>
      <c r="D278" s="19" t="s">
        <v>660</v>
      </c>
      <c r="E278" s="19" t="s">
        <v>251</v>
      </c>
      <c r="F278" s="19" t="s">
        <v>252</v>
      </c>
      <c r="G278" s="19">
        <v>40</v>
      </c>
      <c r="H278" s="20" t="s">
        <v>125</v>
      </c>
      <c r="I278" s="20" t="s">
        <v>125</v>
      </c>
      <c r="J278" s="20" t="s">
        <v>125</v>
      </c>
      <c r="K278" s="16">
        <v>20</v>
      </c>
      <c r="L278" s="20" t="s">
        <v>125</v>
      </c>
      <c r="M278" s="20" t="s">
        <v>125</v>
      </c>
      <c r="N278" s="20" t="s">
        <v>125</v>
      </c>
      <c r="O278" s="20" t="s">
        <v>125</v>
      </c>
      <c r="P278" s="16">
        <v>20</v>
      </c>
      <c r="Q278" s="20" t="s">
        <v>125</v>
      </c>
      <c r="R278" s="20" t="s">
        <v>125</v>
      </c>
      <c r="S278" s="20" t="s">
        <v>125</v>
      </c>
      <c r="T278" s="18"/>
    </row>
    <row r="279" spans="1:20" s="9" customFormat="1" ht="56" x14ac:dyDescent="0.2">
      <c r="A279" s="19" t="s">
        <v>70</v>
      </c>
      <c r="B279" s="19" t="s">
        <v>2</v>
      </c>
      <c r="C279" s="19" t="s">
        <v>250</v>
      </c>
      <c r="D279" s="19" t="s">
        <v>666</v>
      </c>
      <c r="E279" s="19" t="s">
        <v>251</v>
      </c>
      <c r="F279" s="19" t="s">
        <v>252</v>
      </c>
      <c r="G279" s="19">
        <v>10</v>
      </c>
      <c r="H279" s="20" t="s">
        <v>125</v>
      </c>
      <c r="I279" s="20" t="s">
        <v>125</v>
      </c>
      <c r="J279" s="16">
        <v>5</v>
      </c>
      <c r="K279" s="20" t="s">
        <v>125</v>
      </c>
      <c r="L279" s="20" t="s">
        <v>125</v>
      </c>
      <c r="M279" s="20" t="s">
        <v>125</v>
      </c>
      <c r="N279" s="20" t="s">
        <v>125</v>
      </c>
      <c r="O279" s="20" t="s">
        <v>125</v>
      </c>
      <c r="P279" s="16">
        <v>5</v>
      </c>
      <c r="Q279" s="20" t="s">
        <v>125</v>
      </c>
      <c r="R279" s="20" t="s">
        <v>125</v>
      </c>
      <c r="S279" s="20" t="s">
        <v>125</v>
      </c>
      <c r="T279" s="18"/>
    </row>
    <row r="280" spans="1:20" s="9" customFormat="1" ht="56" x14ac:dyDescent="0.2">
      <c r="A280" s="19" t="s">
        <v>70</v>
      </c>
      <c r="B280" s="19" t="s">
        <v>2</v>
      </c>
      <c r="C280" s="19" t="s">
        <v>250</v>
      </c>
      <c r="D280" s="19" t="s">
        <v>654</v>
      </c>
      <c r="E280" s="19" t="s">
        <v>251</v>
      </c>
      <c r="F280" s="19" t="s">
        <v>252</v>
      </c>
      <c r="G280" s="19">
        <v>20</v>
      </c>
      <c r="H280" s="20" t="s">
        <v>125</v>
      </c>
      <c r="I280" s="20" t="s">
        <v>125</v>
      </c>
      <c r="J280" s="16">
        <v>4</v>
      </c>
      <c r="K280" s="16">
        <v>6</v>
      </c>
      <c r="L280" s="20" t="s">
        <v>125</v>
      </c>
      <c r="M280" s="20" t="s">
        <v>125</v>
      </c>
      <c r="N280" s="20" t="s">
        <v>125</v>
      </c>
      <c r="O280" s="16">
        <v>4</v>
      </c>
      <c r="P280" s="16">
        <v>6</v>
      </c>
      <c r="Q280" s="20" t="s">
        <v>125</v>
      </c>
      <c r="R280" s="20" t="s">
        <v>125</v>
      </c>
      <c r="S280" s="20" t="s">
        <v>125</v>
      </c>
      <c r="T280" s="18"/>
    </row>
    <row r="281" spans="1:20" s="9" customFormat="1" ht="56" x14ac:dyDescent="0.2">
      <c r="A281" s="19" t="s">
        <v>70</v>
      </c>
      <c r="B281" s="19" t="s">
        <v>2</v>
      </c>
      <c r="C281" s="19" t="s">
        <v>250</v>
      </c>
      <c r="D281" s="19" t="s">
        <v>655</v>
      </c>
      <c r="E281" s="19" t="s">
        <v>251</v>
      </c>
      <c r="F281" s="19" t="s">
        <v>252</v>
      </c>
      <c r="G281" s="19">
        <v>54</v>
      </c>
      <c r="H281" s="20" t="s">
        <v>125</v>
      </c>
      <c r="I281" s="20" t="s">
        <v>125</v>
      </c>
      <c r="J281" s="20" t="s">
        <v>125</v>
      </c>
      <c r="K281" s="16">
        <v>27</v>
      </c>
      <c r="L281" s="20" t="s">
        <v>125</v>
      </c>
      <c r="M281" s="20" t="s">
        <v>125</v>
      </c>
      <c r="N281" s="16">
        <v>27</v>
      </c>
      <c r="O281" s="20" t="s">
        <v>125</v>
      </c>
      <c r="P281" s="20" t="s">
        <v>125</v>
      </c>
      <c r="Q281" s="20" t="s">
        <v>125</v>
      </c>
      <c r="R281" s="20" t="s">
        <v>125</v>
      </c>
      <c r="S281" s="20" t="s">
        <v>125</v>
      </c>
      <c r="T281" s="18"/>
    </row>
    <row r="282" spans="1:20" s="9" customFormat="1" ht="56" x14ac:dyDescent="0.2">
      <c r="A282" s="19" t="s">
        <v>70</v>
      </c>
      <c r="B282" s="19" t="s">
        <v>2</v>
      </c>
      <c r="C282" s="19" t="s">
        <v>250</v>
      </c>
      <c r="D282" s="19" t="s">
        <v>667</v>
      </c>
      <c r="E282" s="19" t="s">
        <v>251</v>
      </c>
      <c r="F282" s="19" t="s">
        <v>252</v>
      </c>
      <c r="G282" s="19">
        <v>12</v>
      </c>
      <c r="H282" s="20" t="s">
        <v>125</v>
      </c>
      <c r="I282" s="20" t="s">
        <v>125</v>
      </c>
      <c r="J282" s="20" t="s">
        <v>125</v>
      </c>
      <c r="K282" s="16">
        <v>6</v>
      </c>
      <c r="L282" s="20" t="s">
        <v>125</v>
      </c>
      <c r="M282" s="20" t="s">
        <v>125</v>
      </c>
      <c r="N282" s="20" t="s">
        <v>125</v>
      </c>
      <c r="O282" s="20" t="s">
        <v>125</v>
      </c>
      <c r="P282" s="20" t="s">
        <v>125</v>
      </c>
      <c r="Q282" s="16">
        <v>6</v>
      </c>
      <c r="R282" s="20" t="s">
        <v>125</v>
      </c>
      <c r="S282" s="20" t="s">
        <v>125</v>
      </c>
      <c r="T282" s="18"/>
    </row>
    <row r="283" spans="1:20" s="9" customFormat="1" ht="56" x14ac:dyDescent="0.2">
      <c r="A283" s="19" t="s">
        <v>70</v>
      </c>
      <c r="B283" s="19" t="s">
        <v>2</v>
      </c>
      <c r="C283" s="19" t="s">
        <v>250</v>
      </c>
      <c r="D283" s="19" t="s">
        <v>668</v>
      </c>
      <c r="E283" s="19" t="s">
        <v>251</v>
      </c>
      <c r="F283" s="19" t="s">
        <v>252</v>
      </c>
      <c r="G283" s="19">
        <v>16</v>
      </c>
      <c r="H283" s="20" t="s">
        <v>125</v>
      </c>
      <c r="I283" s="20" t="s">
        <v>125</v>
      </c>
      <c r="J283" s="16">
        <v>8</v>
      </c>
      <c r="K283" s="20" t="s">
        <v>125</v>
      </c>
      <c r="L283" s="20" t="s">
        <v>125</v>
      </c>
      <c r="M283" s="20" t="s">
        <v>125</v>
      </c>
      <c r="N283" s="20" t="s">
        <v>125</v>
      </c>
      <c r="O283" s="16">
        <v>8</v>
      </c>
      <c r="P283" s="20" t="s">
        <v>125</v>
      </c>
      <c r="Q283" s="20" t="s">
        <v>125</v>
      </c>
      <c r="R283" s="20" t="s">
        <v>125</v>
      </c>
      <c r="S283" s="20" t="s">
        <v>125</v>
      </c>
      <c r="T283" s="18"/>
    </row>
    <row r="284" spans="1:20" s="9" customFormat="1" ht="56" x14ac:dyDescent="0.2">
      <c r="A284" s="19" t="s">
        <v>70</v>
      </c>
      <c r="B284" s="19" t="s">
        <v>2</v>
      </c>
      <c r="C284" s="19" t="s">
        <v>250</v>
      </c>
      <c r="D284" s="19" t="s">
        <v>669</v>
      </c>
      <c r="E284" s="19" t="s">
        <v>251</v>
      </c>
      <c r="F284" s="19" t="s">
        <v>252</v>
      </c>
      <c r="G284" s="19">
        <v>14</v>
      </c>
      <c r="H284" s="20" t="s">
        <v>125</v>
      </c>
      <c r="I284" s="20" t="s">
        <v>125</v>
      </c>
      <c r="J284" s="20" t="s">
        <v>125</v>
      </c>
      <c r="K284" s="20" t="s">
        <v>125</v>
      </c>
      <c r="L284" s="20" t="s">
        <v>125</v>
      </c>
      <c r="M284" s="16">
        <v>7</v>
      </c>
      <c r="N284" s="20" t="s">
        <v>125</v>
      </c>
      <c r="O284" s="20" t="s">
        <v>125</v>
      </c>
      <c r="P284" s="20" t="s">
        <v>125</v>
      </c>
      <c r="Q284" s="16">
        <v>7</v>
      </c>
      <c r="R284" s="20" t="s">
        <v>125</v>
      </c>
      <c r="S284" s="20" t="s">
        <v>125</v>
      </c>
      <c r="T284" s="18"/>
    </row>
    <row r="285" spans="1:20" s="9" customFormat="1" ht="56" x14ac:dyDescent="0.2">
      <c r="A285" s="19" t="s">
        <v>70</v>
      </c>
      <c r="B285" s="19" t="s">
        <v>2</v>
      </c>
      <c r="C285" s="19" t="s">
        <v>250</v>
      </c>
      <c r="D285" s="19" t="s">
        <v>670</v>
      </c>
      <c r="E285" s="19" t="s">
        <v>251</v>
      </c>
      <c r="F285" s="19" t="s">
        <v>252</v>
      </c>
      <c r="G285" s="19">
        <v>6</v>
      </c>
      <c r="H285" s="20" t="s">
        <v>125</v>
      </c>
      <c r="I285" s="20" t="s">
        <v>125</v>
      </c>
      <c r="J285" s="16">
        <v>3</v>
      </c>
      <c r="K285" s="20" t="s">
        <v>125</v>
      </c>
      <c r="L285" s="20" t="s">
        <v>125</v>
      </c>
      <c r="M285" s="20" t="s">
        <v>125</v>
      </c>
      <c r="N285" s="20" t="s">
        <v>125</v>
      </c>
      <c r="O285" s="20" t="s">
        <v>125</v>
      </c>
      <c r="P285" s="16">
        <v>3</v>
      </c>
      <c r="Q285" s="20" t="s">
        <v>125</v>
      </c>
      <c r="R285" s="20" t="s">
        <v>125</v>
      </c>
      <c r="S285" s="20" t="s">
        <v>125</v>
      </c>
      <c r="T285" s="18"/>
    </row>
    <row r="286" spans="1:20" s="9" customFormat="1" ht="56" x14ac:dyDescent="0.2">
      <c r="A286" s="19" t="s">
        <v>70</v>
      </c>
      <c r="B286" s="19" t="s">
        <v>2</v>
      </c>
      <c r="C286" s="19" t="s">
        <v>250</v>
      </c>
      <c r="D286" s="19" t="s">
        <v>671</v>
      </c>
      <c r="E286" s="19" t="s">
        <v>251</v>
      </c>
      <c r="F286" s="19" t="s">
        <v>252</v>
      </c>
      <c r="G286" s="19">
        <v>42</v>
      </c>
      <c r="H286" s="20" t="s">
        <v>125</v>
      </c>
      <c r="I286" s="20" t="s">
        <v>125</v>
      </c>
      <c r="J286" s="16">
        <v>21</v>
      </c>
      <c r="K286" s="20" t="s">
        <v>125</v>
      </c>
      <c r="L286" s="20" t="s">
        <v>125</v>
      </c>
      <c r="M286" s="20" t="s">
        <v>125</v>
      </c>
      <c r="N286" s="20" t="s">
        <v>125</v>
      </c>
      <c r="O286" s="20" t="s">
        <v>125</v>
      </c>
      <c r="P286" s="16">
        <v>21</v>
      </c>
      <c r="Q286" s="20" t="s">
        <v>125</v>
      </c>
      <c r="R286" s="20" t="s">
        <v>125</v>
      </c>
      <c r="S286" s="20" t="s">
        <v>125</v>
      </c>
      <c r="T286" s="18">
        <f t="shared" si="5"/>
        <v>42</v>
      </c>
    </row>
    <row r="287" spans="1:20" s="9" customFormat="1" ht="56" x14ac:dyDescent="0.2">
      <c r="A287" s="19" t="s">
        <v>70</v>
      </c>
      <c r="B287" s="19" t="s">
        <v>2</v>
      </c>
      <c r="C287" s="19" t="s">
        <v>250</v>
      </c>
      <c r="D287" s="19" t="s">
        <v>656</v>
      </c>
      <c r="E287" s="19" t="s">
        <v>251</v>
      </c>
      <c r="F287" s="19" t="s">
        <v>252</v>
      </c>
      <c r="G287" s="19">
        <v>42</v>
      </c>
      <c r="H287" s="20" t="s">
        <v>125</v>
      </c>
      <c r="I287" s="20" t="s">
        <v>125</v>
      </c>
      <c r="J287" s="20" t="s">
        <v>125</v>
      </c>
      <c r="K287" s="16">
        <v>21</v>
      </c>
      <c r="L287" s="20" t="s">
        <v>125</v>
      </c>
      <c r="M287" s="20" t="s">
        <v>125</v>
      </c>
      <c r="N287" s="20" t="s">
        <v>125</v>
      </c>
      <c r="O287" s="20" t="s">
        <v>125</v>
      </c>
      <c r="P287" s="20" t="s">
        <v>125</v>
      </c>
      <c r="Q287" s="16">
        <v>21</v>
      </c>
      <c r="R287" s="20" t="s">
        <v>125</v>
      </c>
      <c r="S287" s="20" t="s">
        <v>125</v>
      </c>
      <c r="T287" s="18"/>
    </row>
    <row r="288" spans="1:20" s="9" customFormat="1" ht="56" x14ac:dyDescent="0.2">
      <c r="A288" s="19" t="s">
        <v>70</v>
      </c>
      <c r="B288" s="19" t="s">
        <v>2</v>
      </c>
      <c r="C288" s="19" t="s">
        <v>250</v>
      </c>
      <c r="D288" s="19" t="s">
        <v>672</v>
      </c>
      <c r="E288" s="19" t="s">
        <v>251</v>
      </c>
      <c r="F288" s="19" t="s">
        <v>252</v>
      </c>
      <c r="G288" s="19">
        <v>18</v>
      </c>
      <c r="H288" s="20" t="s">
        <v>125</v>
      </c>
      <c r="I288" s="20" t="s">
        <v>125</v>
      </c>
      <c r="J288" s="20" t="s">
        <v>125</v>
      </c>
      <c r="K288" s="20" t="s">
        <v>125</v>
      </c>
      <c r="L288" s="20" t="s">
        <v>125</v>
      </c>
      <c r="M288" s="16">
        <v>9</v>
      </c>
      <c r="N288" s="20" t="s">
        <v>125</v>
      </c>
      <c r="O288" s="20" t="s">
        <v>125</v>
      </c>
      <c r="P288" s="20" t="s">
        <v>125</v>
      </c>
      <c r="Q288" s="20" t="s">
        <v>125</v>
      </c>
      <c r="R288" s="16">
        <v>9</v>
      </c>
      <c r="S288" s="20" t="s">
        <v>125</v>
      </c>
      <c r="T288" s="18"/>
    </row>
    <row r="289" spans="1:20" s="9" customFormat="1" ht="56" x14ac:dyDescent="0.2">
      <c r="A289" s="19" t="s">
        <v>70</v>
      </c>
      <c r="B289" s="19" t="s">
        <v>2</v>
      </c>
      <c r="C289" s="19" t="s">
        <v>250</v>
      </c>
      <c r="D289" s="19" t="s">
        <v>673</v>
      </c>
      <c r="E289" s="19" t="s">
        <v>251</v>
      </c>
      <c r="F289" s="19" t="s">
        <v>252</v>
      </c>
      <c r="G289" s="19">
        <v>14</v>
      </c>
      <c r="H289" s="20" t="s">
        <v>125</v>
      </c>
      <c r="I289" s="20" t="s">
        <v>125</v>
      </c>
      <c r="J289" s="20" t="s">
        <v>125</v>
      </c>
      <c r="K289" s="16">
        <v>7</v>
      </c>
      <c r="L289" s="20" t="s">
        <v>125</v>
      </c>
      <c r="M289" s="20" t="s">
        <v>125</v>
      </c>
      <c r="N289" s="20" t="s">
        <v>125</v>
      </c>
      <c r="O289" s="20" t="s">
        <v>125</v>
      </c>
      <c r="P289" s="16">
        <v>7</v>
      </c>
      <c r="Q289" s="20" t="s">
        <v>125</v>
      </c>
      <c r="R289" s="20" t="s">
        <v>125</v>
      </c>
      <c r="S289" s="20" t="s">
        <v>125</v>
      </c>
      <c r="T289" s="18">
        <f t="shared" si="5"/>
        <v>14</v>
      </c>
    </row>
    <row r="290" spans="1:20" s="9" customFormat="1" ht="56" x14ac:dyDescent="0.2">
      <c r="A290" s="19" t="s">
        <v>70</v>
      </c>
      <c r="B290" s="19" t="s">
        <v>2</v>
      </c>
      <c r="C290" s="19" t="s">
        <v>250</v>
      </c>
      <c r="D290" s="19" t="s">
        <v>674</v>
      </c>
      <c r="E290" s="19" t="s">
        <v>251</v>
      </c>
      <c r="F290" s="19" t="s">
        <v>252</v>
      </c>
      <c r="G290" s="19">
        <v>2</v>
      </c>
      <c r="H290" s="20" t="s">
        <v>125</v>
      </c>
      <c r="I290" s="20" t="s">
        <v>125</v>
      </c>
      <c r="J290" s="16">
        <v>1</v>
      </c>
      <c r="K290" s="20" t="s">
        <v>125</v>
      </c>
      <c r="L290" s="20" t="s">
        <v>125</v>
      </c>
      <c r="M290" s="20" t="s">
        <v>125</v>
      </c>
      <c r="N290" s="20" t="s">
        <v>125</v>
      </c>
      <c r="O290" s="20" t="s">
        <v>125</v>
      </c>
      <c r="P290" s="20" t="s">
        <v>125</v>
      </c>
      <c r="Q290" s="16">
        <v>1</v>
      </c>
      <c r="R290" s="20" t="s">
        <v>125</v>
      </c>
      <c r="S290" s="20" t="s">
        <v>125</v>
      </c>
      <c r="T290" s="18"/>
    </row>
    <row r="291" spans="1:20" s="9" customFormat="1" ht="56" x14ac:dyDescent="0.2">
      <c r="A291" s="19" t="s">
        <v>70</v>
      </c>
      <c r="B291" s="19" t="s">
        <v>2</v>
      </c>
      <c r="C291" s="19" t="s">
        <v>250</v>
      </c>
      <c r="D291" s="19" t="s">
        <v>675</v>
      </c>
      <c r="E291" s="19" t="s">
        <v>251</v>
      </c>
      <c r="F291" s="19" t="s">
        <v>252</v>
      </c>
      <c r="G291" s="19">
        <v>14</v>
      </c>
      <c r="H291" s="20" t="s">
        <v>125</v>
      </c>
      <c r="I291" s="20" t="s">
        <v>125</v>
      </c>
      <c r="J291" s="16">
        <v>7</v>
      </c>
      <c r="K291" s="20" t="s">
        <v>125</v>
      </c>
      <c r="L291" s="20" t="s">
        <v>125</v>
      </c>
      <c r="M291" s="20" t="s">
        <v>125</v>
      </c>
      <c r="N291" s="20" t="s">
        <v>125</v>
      </c>
      <c r="O291" s="20" t="s">
        <v>125</v>
      </c>
      <c r="P291" s="16">
        <v>7</v>
      </c>
      <c r="Q291" s="20" t="s">
        <v>125</v>
      </c>
      <c r="R291" s="20" t="s">
        <v>125</v>
      </c>
      <c r="S291" s="20" t="s">
        <v>125</v>
      </c>
      <c r="T291" s="18"/>
    </row>
    <row r="292" spans="1:20" s="9" customFormat="1" ht="56" x14ac:dyDescent="0.2">
      <c r="A292" s="19" t="s">
        <v>70</v>
      </c>
      <c r="B292" s="19" t="s">
        <v>2</v>
      </c>
      <c r="C292" s="19" t="s">
        <v>250</v>
      </c>
      <c r="D292" s="19" t="s">
        <v>676</v>
      </c>
      <c r="E292" s="19" t="s">
        <v>251</v>
      </c>
      <c r="F292" s="19" t="s">
        <v>252</v>
      </c>
      <c r="G292" s="19">
        <v>26</v>
      </c>
      <c r="H292" s="20" t="s">
        <v>125</v>
      </c>
      <c r="I292" s="20" t="s">
        <v>125</v>
      </c>
      <c r="J292" s="20" t="s">
        <v>125</v>
      </c>
      <c r="K292" s="20" t="s">
        <v>125</v>
      </c>
      <c r="L292" s="16">
        <v>13</v>
      </c>
      <c r="M292" s="20" t="s">
        <v>125</v>
      </c>
      <c r="N292" s="20" t="s">
        <v>125</v>
      </c>
      <c r="O292" s="20" t="s">
        <v>125</v>
      </c>
      <c r="P292" s="20" t="s">
        <v>125</v>
      </c>
      <c r="Q292" s="16">
        <v>13</v>
      </c>
      <c r="R292" s="20" t="s">
        <v>125</v>
      </c>
      <c r="S292" s="20" t="s">
        <v>125</v>
      </c>
      <c r="T292" s="18">
        <f t="shared" si="5"/>
        <v>26</v>
      </c>
    </row>
    <row r="293" spans="1:20" s="9" customFormat="1" ht="56" x14ac:dyDescent="0.2">
      <c r="A293" s="19" t="s">
        <v>70</v>
      </c>
      <c r="B293" s="19" t="s">
        <v>2</v>
      </c>
      <c r="C293" s="19" t="s">
        <v>250</v>
      </c>
      <c r="D293" s="19" t="s">
        <v>657</v>
      </c>
      <c r="E293" s="19" t="s">
        <v>251</v>
      </c>
      <c r="F293" s="19" t="s">
        <v>252</v>
      </c>
      <c r="G293" s="19">
        <v>14</v>
      </c>
      <c r="H293" s="20" t="s">
        <v>125</v>
      </c>
      <c r="I293" s="20" t="s">
        <v>125</v>
      </c>
      <c r="J293" s="20" t="s">
        <v>125</v>
      </c>
      <c r="K293" s="20" t="s">
        <v>125</v>
      </c>
      <c r="L293" s="16">
        <v>7</v>
      </c>
      <c r="M293" s="20" t="s">
        <v>125</v>
      </c>
      <c r="N293" s="20" t="s">
        <v>125</v>
      </c>
      <c r="O293" s="20" t="s">
        <v>125</v>
      </c>
      <c r="P293" s="20" t="s">
        <v>125</v>
      </c>
      <c r="Q293" s="16">
        <v>7</v>
      </c>
      <c r="R293" s="20" t="s">
        <v>125</v>
      </c>
      <c r="S293" s="20" t="s">
        <v>125</v>
      </c>
      <c r="T293" s="18">
        <f t="shared" si="5"/>
        <v>14</v>
      </c>
    </row>
    <row r="294" spans="1:20" s="9" customFormat="1" ht="56" x14ac:dyDescent="0.2">
      <c r="A294" s="19" t="s">
        <v>70</v>
      </c>
      <c r="B294" s="19" t="s">
        <v>2</v>
      </c>
      <c r="C294" s="19" t="s">
        <v>253</v>
      </c>
      <c r="D294" s="19" t="s">
        <v>663</v>
      </c>
      <c r="E294" s="19" t="s">
        <v>254</v>
      </c>
      <c r="F294" s="19" t="s">
        <v>255</v>
      </c>
      <c r="G294" s="215">
        <v>2</v>
      </c>
      <c r="H294" s="20" t="s">
        <v>125</v>
      </c>
      <c r="I294" s="20" t="s">
        <v>125</v>
      </c>
      <c r="J294" s="20" t="s">
        <v>125</v>
      </c>
      <c r="K294" s="20" t="s">
        <v>125</v>
      </c>
      <c r="L294" s="20" t="s">
        <v>125</v>
      </c>
      <c r="M294" s="51">
        <v>1</v>
      </c>
      <c r="N294" s="20" t="s">
        <v>125</v>
      </c>
      <c r="O294" s="51">
        <v>1</v>
      </c>
      <c r="P294" s="20" t="s">
        <v>125</v>
      </c>
      <c r="Q294" s="20" t="s">
        <v>125</v>
      </c>
      <c r="R294" s="20" t="s">
        <v>125</v>
      </c>
      <c r="S294" s="20" t="s">
        <v>125</v>
      </c>
      <c r="T294" s="18">
        <f t="shared" si="5"/>
        <v>2</v>
      </c>
    </row>
    <row r="295" spans="1:20" s="9" customFormat="1" ht="56" x14ac:dyDescent="0.2">
      <c r="A295" s="19" t="s">
        <v>70</v>
      </c>
      <c r="B295" s="19" t="s">
        <v>2</v>
      </c>
      <c r="C295" s="19" t="s">
        <v>253</v>
      </c>
      <c r="D295" s="19" t="s">
        <v>653</v>
      </c>
      <c r="E295" s="19" t="s">
        <v>254</v>
      </c>
      <c r="F295" s="19" t="s">
        <v>255</v>
      </c>
      <c r="G295" s="215">
        <v>7</v>
      </c>
      <c r="H295" s="20" t="s">
        <v>125</v>
      </c>
      <c r="I295" s="20" t="s">
        <v>125</v>
      </c>
      <c r="J295" s="20" t="s">
        <v>125</v>
      </c>
      <c r="K295" s="20" t="s">
        <v>125</v>
      </c>
      <c r="L295" s="20" t="s">
        <v>125</v>
      </c>
      <c r="M295" s="51">
        <v>2</v>
      </c>
      <c r="N295" s="20" t="s">
        <v>125</v>
      </c>
      <c r="O295" s="51">
        <v>2</v>
      </c>
      <c r="P295" s="20" t="s">
        <v>125</v>
      </c>
      <c r="Q295" s="51">
        <v>2</v>
      </c>
      <c r="R295" s="51">
        <v>1</v>
      </c>
      <c r="S295" s="20" t="s">
        <v>125</v>
      </c>
      <c r="T295" s="18">
        <f t="shared" si="5"/>
        <v>7</v>
      </c>
    </row>
    <row r="296" spans="1:20" s="9" customFormat="1" ht="56" x14ac:dyDescent="0.2">
      <c r="A296" s="19" t="s">
        <v>70</v>
      </c>
      <c r="B296" s="19" t="s">
        <v>2</v>
      </c>
      <c r="C296" s="19" t="s">
        <v>253</v>
      </c>
      <c r="D296" s="19" t="s">
        <v>665</v>
      </c>
      <c r="E296" s="19" t="s">
        <v>254</v>
      </c>
      <c r="F296" s="19" t="s">
        <v>255</v>
      </c>
      <c r="G296" s="215">
        <v>2</v>
      </c>
      <c r="H296" s="20" t="s">
        <v>125</v>
      </c>
      <c r="I296" s="20" t="s">
        <v>125</v>
      </c>
      <c r="J296" s="20" t="s">
        <v>125</v>
      </c>
      <c r="K296" s="20" t="s">
        <v>125</v>
      </c>
      <c r="L296" s="20" t="s">
        <v>125</v>
      </c>
      <c r="M296" s="20" t="s">
        <v>125</v>
      </c>
      <c r="N296" s="51">
        <v>1</v>
      </c>
      <c r="O296" s="20" t="s">
        <v>125</v>
      </c>
      <c r="P296" s="51">
        <v>1</v>
      </c>
      <c r="Q296" s="20" t="s">
        <v>125</v>
      </c>
      <c r="R296" s="20" t="s">
        <v>125</v>
      </c>
      <c r="S296" s="20" t="s">
        <v>125</v>
      </c>
      <c r="T296" s="18">
        <f t="shared" si="5"/>
        <v>2</v>
      </c>
    </row>
    <row r="297" spans="1:20" s="9" customFormat="1" ht="56" x14ac:dyDescent="0.2">
      <c r="A297" s="19" t="s">
        <v>70</v>
      </c>
      <c r="B297" s="19" t="s">
        <v>2</v>
      </c>
      <c r="C297" s="19" t="s">
        <v>253</v>
      </c>
      <c r="D297" s="19" t="s">
        <v>660</v>
      </c>
      <c r="E297" s="19" t="s">
        <v>254</v>
      </c>
      <c r="F297" s="19" t="s">
        <v>255</v>
      </c>
      <c r="G297" s="215">
        <v>14</v>
      </c>
      <c r="H297" s="20" t="s">
        <v>125</v>
      </c>
      <c r="I297" s="20" t="s">
        <v>125</v>
      </c>
      <c r="J297" s="20" t="s">
        <v>125</v>
      </c>
      <c r="K297" s="51">
        <v>1</v>
      </c>
      <c r="L297" s="51">
        <v>2</v>
      </c>
      <c r="M297" s="51">
        <v>2</v>
      </c>
      <c r="N297" s="51">
        <v>2</v>
      </c>
      <c r="O297" s="51">
        <v>2</v>
      </c>
      <c r="P297" s="51">
        <v>2</v>
      </c>
      <c r="Q297" s="51">
        <v>2</v>
      </c>
      <c r="R297" s="51">
        <v>1</v>
      </c>
      <c r="S297" s="20" t="s">
        <v>125</v>
      </c>
      <c r="T297" s="18">
        <f t="shared" si="5"/>
        <v>14</v>
      </c>
    </row>
    <row r="298" spans="1:20" s="9" customFormat="1" ht="56" x14ac:dyDescent="0.2">
      <c r="A298" s="19" t="s">
        <v>70</v>
      </c>
      <c r="B298" s="19" t="s">
        <v>2</v>
      </c>
      <c r="C298" s="19" t="s">
        <v>253</v>
      </c>
      <c r="D298" s="19" t="s">
        <v>666</v>
      </c>
      <c r="E298" s="19" t="s">
        <v>254</v>
      </c>
      <c r="F298" s="19" t="s">
        <v>255</v>
      </c>
      <c r="G298" s="215">
        <v>1</v>
      </c>
      <c r="H298" s="20" t="s">
        <v>125</v>
      </c>
      <c r="I298" s="20" t="s">
        <v>125</v>
      </c>
      <c r="J298" s="20" t="s">
        <v>125</v>
      </c>
      <c r="K298" s="20" t="s">
        <v>125</v>
      </c>
      <c r="L298" s="20" t="s">
        <v>125</v>
      </c>
      <c r="M298" s="20" t="s">
        <v>125</v>
      </c>
      <c r="N298" s="20" t="s">
        <v>125</v>
      </c>
      <c r="O298" s="20" t="s">
        <v>125</v>
      </c>
      <c r="P298" s="20" t="s">
        <v>125</v>
      </c>
      <c r="Q298" s="20" t="s">
        <v>125</v>
      </c>
      <c r="R298" s="51">
        <v>1</v>
      </c>
      <c r="S298" s="20" t="s">
        <v>125</v>
      </c>
      <c r="T298" s="18">
        <f t="shared" si="5"/>
        <v>1</v>
      </c>
    </row>
    <row r="299" spans="1:20" s="9" customFormat="1" ht="56" x14ac:dyDescent="0.2">
      <c r="A299" s="19" t="s">
        <v>70</v>
      </c>
      <c r="B299" s="19" t="s">
        <v>2</v>
      </c>
      <c r="C299" s="19" t="s">
        <v>253</v>
      </c>
      <c r="D299" s="19" t="s">
        <v>654</v>
      </c>
      <c r="E299" s="19" t="s">
        <v>254</v>
      </c>
      <c r="F299" s="19" t="s">
        <v>255</v>
      </c>
      <c r="G299" s="215">
        <v>8</v>
      </c>
      <c r="H299" s="20" t="s">
        <v>125</v>
      </c>
      <c r="I299" s="20" t="s">
        <v>125</v>
      </c>
      <c r="J299" s="20" t="s">
        <v>125</v>
      </c>
      <c r="K299" s="20" t="s">
        <v>125</v>
      </c>
      <c r="L299" s="51">
        <v>1</v>
      </c>
      <c r="M299" s="51">
        <v>2</v>
      </c>
      <c r="N299" s="51">
        <v>2</v>
      </c>
      <c r="O299" s="51">
        <v>2</v>
      </c>
      <c r="P299" s="20" t="s">
        <v>125</v>
      </c>
      <c r="Q299" s="20" t="s">
        <v>125</v>
      </c>
      <c r="R299" s="51">
        <v>1</v>
      </c>
      <c r="S299" s="20" t="s">
        <v>125</v>
      </c>
      <c r="T299" s="18">
        <f t="shared" si="5"/>
        <v>8</v>
      </c>
    </row>
    <row r="300" spans="1:20" s="9" customFormat="1" ht="56" x14ac:dyDescent="0.2">
      <c r="A300" s="19" t="s">
        <v>70</v>
      </c>
      <c r="B300" s="19" t="s">
        <v>2</v>
      </c>
      <c r="C300" s="19" t="s">
        <v>253</v>
      </c>
      <c r="D300" s="19" t="s">
        <v>655</v>
      </c>
      <c r="E300" s="19" t="s">
        <v>254</v>
      </c>
      <c r="F300" s="19" t="s">
        <v>255</v>
      </c>
      <c r="G300" s="215">
        <v>6</v>
      </c>
      <c r="H300" s="20" t="s">
        <v>125</v>
      </c>
      <c r="I300" s="20" t="s">
        <v>125</v>
      </c>
      <c r="J300" s="51">
        <v>2</v>
      </c>
      <c r="K300" s="51">
        <v>2</v>
      </c>
      <c r="L300" s="51">
        <v>2</v>
      </c>
      <c r="M300" s="20" t="s">
        <v>125</v>
      </c>
      <c r="N300" s="20" t="s">
        <v>125</v>
      </c>
      <c r="O300" s="20" t="s">
        <v>125</v>
      </c>
      <c r="P300" s="20" t="s">
        <v>125</v>
      </c>
      <c r="Q300" s="20" t="s">
        <v>125</v>
      </c>
      <c r="R300" s="20" t="s">
        <v>125</v>
      </c>
      <c r="S300" s="20" t="s">
        <v>125</v>
      </c>
      <c r="T300" s="18">
        <f t="shared" si="5"/>
        <v>6</v>
      </c>
    </row>
    <row r="301" spans="1:20" s="9" customFormat="1" ht="56" x14ac:dyDescent="0.2">
      <c r="A301" s="19" t="s">
        <v>70</v>
      </c>
      <c r="B301" s="19" t="s">
        <v>2</v>
      </c>
      <c r="C301" s="19" t="s">
        <v>253</v>
      </c>
      <c r="D301" s="19" t="s">
        <v>668</v>
      </c>
      <c r="E301" s="19" t="s">
        <v>254</v>
      </c>
      <c r="F301" s="19" t="s">
        <v>255</v>
      </c>
      <c r="G301" s="215">
        <v>7</v>
      </c>
      <c r="H301" s="20" t="s">
        <v>125</v>
      </c>
      <c r="I301" s="20" t="s">
        <v>125</v>
      </c>
      <c r="J301" s="20" t="s">
        <v>125</v>
      </c>
      <c r="K301" s="20" t="s">
        <v>125</v>
      </c>
      <c r="L301" s="20" t="s">
        <v>125</v>
      </c>
      <c r="M301" s="51">
        <v>2</v>
      </c>
      <c r="N301" s="51">
        <v>2</v>
      </c>
      <c r="O301" s="20" t="s">
        <v>125</v>
      </c>
      <c r="P301" s="20" t="s">
        <v>125</v>
      </c>
      <c r="Q301" s="51">
        <v>1</v>
      </c>
      <c r="R301" s="51">
        <v>2</v>
      </c>
      <c r="S301" s="20" t="s">
        <v>125</v>
      </c>
      <c r="T301" s="18">
        <f t="shared" si="5"/>
        <v>7</v>
      </c>
    </row>
    <row r="302" spans="1:20" s="9" customFormat="1" ht="56" x14ac:dyDescent="0.2">
      <c r="A302" s="19" t="s">
        <v>70</v>
      </c>
      <c r="B302" s="19" t="s">
        <v>2</v>
      </c>
      <c r="C302" s="19" t="s">
        <v>253</v>
      </c>
      <c r="D302" s="19" t="s">
        <v>669</v>
      </c>
      <c r="E302" s="19" t="s">
        <v>254</v>
      </c>
      <c r="F302" s="19" t="s">
        <v>255</v>
      </c>
      <c r="G302" s="215">
        <v>2</v>
      </c>
      <c r="H302" s="20" t="s">
        <v>125</v>
      </c>
      <c r="I302" s="20" t="s">
        <v>125</v>
      </c>
      <c r="J302" s="20" t="s">
        <v>125</v>
      </c>
      <c r="K302" s="20" t="s">
        <v>125</v>
      </c>
      <c r="L302" s="20" t="s">
        <v>125</v>
      </c>
      <c r="M302" s="20" t="s">
        <v>125</v>
      </c>
      <c r="N302" s="51">
        <v>1</v>
      </c>
      <c r="O302" s="20" t="s">
        <v>125</v>
      </c>
      <c r="P302" s="20" t="s">
        <v>125</v>
      </c>
      <c r="Q302" s="20" t="s">
        <v>125</v>
      </c>
      <c r="R302" s="51">
        <v>1</v>
      </c>
      <c r="S302" s="20" t="s">
        <v>125</v>
      </c>
      <c r="T302" s="18">
        <f t="shared" si="5"/>
        <v>2</v>
      </c>
    </row>
    <row r="303" spans="1:20" s="9" customFormat="1" ht="56" x14ac:dyDescent="0.2">
      <c r="A303" s="19" t="s">
        <v>70</v>
      </c>
      <c r="B303" s="19" t="s">
        <v>2</v>
      </c>
      <c r="C303" s="19" t="s">
        <v>253</v>
      </c>
      <c r="D303" s="19" t="s">
        <v>671</v>
      </c>
      <c r="E303" s="19" t="s">
        <v>254</v>
      </c>
      <c r="F303" s="19" t="s">
        <v>255</v>
      </c>
      <c r="G303" s="215">
        <v>4</v>
      </c>
      <c r="H303" s="20" t="s">
        <v>125</v>
      </c>
      <c r="I303" s="20" t="s">
        <v>125</v>
      </c>
      <c r="J303" s="51">
        <v>1</v>
      </c>
      <c r="K303" s="51">
        <v>1</v>
      </c>
      <c r="L303" s="51">
        <v>1</v>
      </c>
      <c r="M303" s="51">
        <v>1</v>
      </c>
      <c r="N303" s="20" t="s">
        <v>125</v>
      </c>
      <c r="O303" s="20" t="s">
        <v>125</v>
      </c>
      <c r="P303" s="20" t="s">
        <v>125</v>
      </c>
      <c r="Q303" s="20" t="s">
        <v>125</v>
      </c>
      <c r="R303" s="20" t="s">
        <v>125</v>
      </c>
      <c r="S303" s="20" t="s">
        <v>125</v>
      </c>
      <c r="T303" s="18">
        <f t="shared" si="5"/>
        <v>4</v>
      </c>
    </row>
    <row r="304" spans="1:20" s="9" customFormat="1" ht="56" x14ac:dyDescent="0.2">
      <c r="A304" s="19" t="s">
        <v>70</v>
      </c>
      <c r="B304" s="19" t="s">
        <v>2</v>
      </c>
      <c r="C304" s="19" t="s">
        <v>253</v>
      </c>
      <c r="D304" s="19" t="s">
        <v>656</v>
      </c>
      <c r="E304" s="19" t="s">
        <v>254</v>
      </c>
      <c r="F304" s="19" t="s">
        <v>255</v>
      </c>
      <c r="G304" s="215">
        <v>10</v>
      </c>
      <c r="H304" s="20" t="s">
        <v>125</v>
      </c>
      <c r="I304" s="51">
        <v>3</v>
      </c>
      <c r="J304" s="20" t="s">
        <v>125</v>
      </c>
      <c r="K304" s="51">
        <v>2</v>
      </c>
      <c r="L304" s="20" t="s">
        <v>125</v>
      </c>
      <c r="M304" s="20" t="s">
        <v>125</v>
      </c>
      <c r="N304" s="51">
        <v>1</v>
      </c>
      <c r="O304" s="51">
        <v>1</v>
      </c>
      <c r="P304" s="51">
        <v>1</v>
      </c>
      <c r="Q304" s="51">
        <v>1</v>
      </c>
      <c r="R304" s="51">
        <v>1</v>
      </c>
      <c r="S304" s="20" t="s">
        <v>125</v>
      </c>
      <c r="T304" s="18">
        <f t="shared" si="5"/>
        <v>10</v>
      </c>
    </row>
    <row r="305" spans="1:20" s="9" customFormat="1" ht="56" x14ac:dyDescent="0.2">
      <c r="A305" s="19" t="s">
        <v>70</v>
      </c>
      <c r="B305" s="19" t="s">
        <v>2</v>
      </c>
      <c r="C305" s="19" t="s">
        <v>253</v>
      </c>
      <c r="D305" s="19" t="s">
        <v>672</v>
      </c>
      <c r="E305" s="19" t="s">
        <v>254</v>
      </c>
      <c r="F305" s="19" t="s">
        <v>255</v>
      </c>
      <c r="G305" s="215">
        <v>2</v>
      </c>
      <c r="H305" s="20" t="s">
        <v>125</v>
      </c>
      <c r="I305" s="20" t="s">
        <v>125</v>
      </c>
      <c r="J305" s="20" t="s">
        <v>125</v>
      </c>
      <c r="K305" s="20" t="s">
        <v>125</v>
      </c>
      <c r="L305" s="20" t="s">
        <v>125</v>
      </c>
      <c r="M305" s="20" t="s">
        <v>125</v>
      </c>
      <c r="N305" s="20" t="s">
        <v>125</v>
      </c>
      <c r="O305" s="51">
        <v>1</v>
      </c>
      <c r="P305" s="20" t="s">
        <v>125</v>
      </c>
      <c r="Q305" s="20" t="s">
        <v>125</v>
      </c>
      <c r="R305" s="51">
        <v>1</v>
      </c>
      <c r="S305" s="20" t="s">
        <v>125</v>
      </c>
      <c r="T305" s="18">
        <f t="shared" si="5"/>
        <v>2</v>
      </c>
    </row>
    <row r="306" spans="1:20" s="9" customFormat="1" ht="56" x14ac:dyDescent="0.2">
      <c r="A306" s="19" t="s">
        <v>70</v>
      </c>
      <c r="B306" s="19" t="s">
        <v>2</v>
      </c>
      <c r="C306" s="19" t="s">
        <v>253</v>
      </c>
      <c r="D306" s="19" t="s">
        <v>673</v>
      </c>
      <c r="E306" s="19" t="s">
        <v>254</v>
      </c>
      <c r="F306" s="19" t="s">
        <v>255</v>
      </c>
      <c r="G306" s="215">
        <v>7</v>
      </c>
      <c r="H306" s="20" t="s">
        <v>125</v>
      </c>
      <c r="I306" s="20" t="s">
        <v>125</v>
      </c>
      <c r="J306" s="20" t="s">
        <v>125</v>
      </c>
      <c r="K306" s="20" t="s">
        <v>125</v>
      </c>
      <c r="L306" s="51">
        <v>1</v>
      </c>
      <c r="M306" s="51">
        <v>1</v>
      </c>
      <c r="N306" s="51">
        <v>1</v>
      </c>
      <c r="O306" s="51">
        <v>1</v>
      </c>
      <c r="P306" s="51">
        <v>1</v>
      </c>
      <c r="Q306" s="51">
        <v>1</v>
      </c>
      <c r="R306" s="51">
        <v>1</v>
      </c>
      <c r="S306" s="20" t="s">
        <v>125</v>
      </c>
      <c r="T306" s="18"/>
    </row>
    <row r="307" spans="1:20" s="9" customFormat="1" ht="56" x14ac:dyDescent="0.2">
      <c r="A307" s="19" t="s">
        <v>70</v>
      </c>
      <c r="B307" s="19" t="s">
        <v>2</v>
      </c>
      <c r="C307" s="19" t="s">
        <v>253</v>
      </c>
      <c r="D307" s="19" t="s">
        <v>675</v>
      </c>
      <c r="E307" s="19" t="s">
        <v>254</v>
      </c>
      <c r="F307" s="19" t="s">
        <v>255</v>
      </c>
      <c r="G307" s="215">
        <v>4</v>
      </c>
      <c r="H307" s="20" t="s">
        <v>125</v>
      </c>
      <c r="I307" s="20" t="s">
        <v>125</v>
      </c>
      <c r="J307" s="20" t="s">
        <v>125</v>
      </c>
      <c r="K307" s="51">
        <v>1</v>
      </c>
      <c r="L307" s="20" t="s">
        <v>125</v>
      </c>
      <c r="M307" s="20" t="s">
        <v>125</v>
      </c>
      <c r="N307" s="51">
        <v>1</v>
      </c>
      <c r="O307" s="20" t="s">
        <v>125</v>
      </c>
      <c r="P307" s="51">
        <v>1</v>
      </c>
      <c r="Q307" s="51">
        <v>1</v>
      </c>
      <c r="R307" s="20" t="s">
        <v>125</v>
      </c>
      <c r="S307" s="20" t="s">
        <v>125</v>
      </c>
      <c r="T307" s="18">
        <f t="shared" si="5"/>
        <v>4</v>
      </c>
    </row>
    <row r="308" spans="1:20" s="9" customFormat="1" ht="56" x14ac:dyDescent="0.2">
      <c r="A308" s="19" t="s">
        <v>70</v>
      </c>
      <c r="B308" s="19" t="s">
        <v>2</v>
      </c>
      <c r="C308" s="19" t="s">
        <v>253</v>
      </c>
      <c r="D308" s="19" t="s">
        <v>676</v>
      </c>
      <c r="E308" s="19" t="s">
        <v>254</v>
      </c>
      <c r="F308" s="19" t="s">
        <v>255</v>
      </c>
      <c r="G308" s="215">
        <v>3</v>
      </c>
      <c r="H308" s="20" t="s">
        <v>125</v>
      </c>
      <c r="I308" s="20" t="s">
        <v>125</v>
      </c>
      <c r="J308" s="20" t="s">
        <v>125</v>
      </c>
      <c r="K308" s="20" t="s">
        <v>125</v>
      </c>
      <c r="L308" s="20" t="s">
        <v>125</v>
      </c>
      <c r="M308" s="51">
        <v>1</v>
      </c>
      <c r="N308" s="51">
        <v>1</v>
      </c>
      <c r="O308" s="20" t="s">
        <v>125</v>
      </c>
      <c r="P308" s="20" t="s">
        <v>125</v>
      </c>
      <c r="Q308" s="51">
        <v>1</v>
      </c>
      <c r="R308" s="20" t="s">
        <v>125</v>
      </c>
      <c r="S308" s="20" t="s">
        <v>125</v>
      </c>
      <c r="T308" s="18">
        <f t="shared" si="5"/>
        <v>3</v>
      </c>
    </row>
    <row r="309" spans="1:20" s="9" customFormat="1" ht="56" x14ac:dyDescent="0.2">
      <c r="A309" s="19" t="s">
        <v>70</v>
      </c>
      <c r="B309" s="19" t="s">
        <v>2</v>
      </c>
      <c r="C309" s="19" t="s">
        <v>253</v>
      </c>
      <c r="D309" s="19" t="s">
        <v>657</v>
      </c>
      <c r="E309" s="19" t="s">
        <v>254</v>
      </c>
      <c r="F309" s="19" t="s">
        <v>255</v>
      </c>
      <c r="G309" s="215">
        <v>1</v>
      </c>
      <c r="H309" s="20" t="s">
        <v>125</v>
      </c>
      <c r="I309" s="20" t="s">
        <v>125</v>
      </c>
      <c r="J309" s="20" t="s">
        <v>125</v>
      </c>
      <c r="K309" s="20" t="s">
        <v>125</v>
      </c>
      <c r="L309" s="20" t="s">
        <v>125</v>
      </c>
      <c r="M309" s="20" t="s">
        <v>125</v>
      </c>
      <c r="N309" s="20" t="s">
        <v>125</v>
      </c>
      <c r="O309" s="20" t="s">
        <v>125</v>
      </c>
      <c r="P309" s="20" t="s">
        <v>125</v>
      </c>
      <c r="Q309" s="51">
        <v>1</v>
      </c>
      <c r="R309" s="20" t="s">
        <v>125</v>
      </c>
      <c r="S309" s="20" t="s">
        <v>125</v>
      </c>
      <c r="T309" s="18">
        <f t="shared" si="5"/>
        <v>1</v>
      </c>
    </row>
    <row r="310" spans="1:20" s="9" customFormat="1" ht="70" x14ac:dyDescent="0.2">
      <c r="A310" s="19" t="s">
        <v>70</v>
      </c>
      <c r="B310" s="19" t="s">
        <v>2</v>
      </c>
      <c r="C310" s="19" t="s">
        <v>679</v>
      </c>
      <c r="D310" s="19" t="s">
        <v>663</v>
      </c>
      <c r="E310" s="19" t="s">
        <v>261</v>
      </c>
      <c r="F310" s="19" t="s">
        <v>262</v>
      </c>
      <c r="G310" s="215">
        <v>1</v>
      </c>
      <c r="H310" s="20" t="s">
        <v>125</v>
      </c>
      <c r="I310" s="20" t="s">
        <v>125</v>
      </c>
      <c r="J310" s="51">
        <v>1</v>
      </c>
      <c r="K310" s="20" t="s">
        <v>125</v>
      </c>
      <c r="L310" s="20" t="s">
        <v>125</v>
      </c>
      <c r="M310" s="20" t="s">
        <v>125</v>
      </c>
      <c r="N310" s="20" t="s">
        <v>125</v>
      </c>
      <c r="O310" s="20" t="s">
        <v>125</v>
      </c>
      <c r="P310" s="20" t="s">
        <v>125</v>
      </c>
      <c r="Q310" s="20" t="s">
        <v>125</v>
      </c>
      <c r="R310" s="20" t="s">
        <v>125</v>
      </c>
      <c r="S310" s="20" t="s">
        <v>125</v>
      </c>
      <c r="T310" s="18">
        <f t="shared" si="5"/>
        <v>1</v>
      </c>
    </row>
    <row r="311" spans="1:20" s="9" customFormat="1" ht="70" x14ac:dyDescent="0.2">
      <c r="A311" s="19" t="s">
        <v>70</v>
      </c>
      <c r="B311" s="19" t="s">
        <v>2</v>
      </c>
      <c r="C311" s="19" t="s">
        <v>679</v>
      </c>
      <c r="D311" s="19" t="s">
        <v>664</v>
      </c>
      <c r="E311" s="19" t="s">
        <v>261</v>
      </c>
      <c r="F311" s="19" t="s">
        <v>262</v>
      </c>
      <c r="G311" s="215">
        <v>1</v>
      </c>
      <c r="H311" s="20" t="s">
        <v>125</v>
      </c>
      <c r="I311" s="20" t="s">
        <v>125</v>
      </c>
      <c r="J311" s="20" t="s">
        <v>125</v>
      </c>
      <c r="K311" s="20" t="s">
        <v>125</v>
      </c>
      <c r="L311" s="20" t="s">
        <v>125</v>
      </c>
      <c r="M311" s="20" t="s">
        <v>125</v>
      </c>
      <c r="N311" s="20" t="s">
        <v>125</v>
      </c>
      <c r="O311" s="20" t="s">
        <v>125</v>
      </c>
      <c r="P311" s="51">
        <v>1</v>
      </c>
      <c r="Q311" s="20" t="s">
        <v>125</v>
      </c>
      <c r="R311" s="20" t="s">
        <v>125</v>
      </c>
      <c r="S311" s="20" t="s">
        <v>125</v>
      </c>
      <c r="T311" s="18">
        <f t="shared" si="5"/>
        <v>1</v>
      </c>
    </row>
    <row r="312" spans="1:20" s="9" customFormat="1" ht="70" x14ac:dyDescent="0.2">
      <c r="A312" s="19" t="s">
        <v>70</v>
      </c>
      <c r="B312" s="19" t="s">
        <v>2</v>
      </c>
      <c r="C312" s="19" t="s">
        <v>679</v>
      </c>
      <c r="D312" s="19" t="s">
        <v>653</v>
      </c>
      <c r="E312" s="19" t="s">
        <v>261</v>
      </c>
      <c r="F312" s="19" t="s">
        <v>262</v>
      </c>
      <c r="G312" s="215">
        <v>1</v>
      </c>
      <c r="H312" s="20" t="s">
        <v>125</v>
      </c>
      <c r="I312" s="20" t="s">
        <v>125</v>
      </c>
      <c r="J312" s="20" t="s">
        <v>125</v>
      </c>
      <c r="K312" s="20" t="s">
        <v>125</v>
      </c>
      <c r="L312" s="51">
        <v>1</v>
      </c>
      <c r="M312" s="20" t="s">
        <v>125</v>
      </c>
      <c r="N312" s="20" t="s">
        <v>125</v>
      </c>
      <c r="O312" s="20" t="s">
        <v>125</v>
      </c>
      <c r="P312" s="20" t="s">
        <v>125</v>
      </c>
      <c r="Q312" s="20" t="s">
        <v>125</v>
      </c>
      <c r="R312" s="20" t="s">
        <v>125</v>
      </c>
      <c r="S312" s="20" t="s">
        <v>125</v>
      </c>
      <c r="T312" s="18">
        <f t="shared" si="5"/>
        <v>1</v>
      </c>
    </row>
    <row r="313" spans="1:20" s="9" customFormat="1" ht="70" x14ac:dyDescent="0.2">
      <c r="A313" s="19" t="s">
        <v>70</v>
      </c>
      <c r="B313" s="19" t="s">
        <v>2</v>
      </c>
      <c r="C313" s="19" t="s">
        <v>679</v>
      </c>
      <c r="D313" s="19" t="s">
        <v>665</v>
      </c>
      <c r="E313" s="19" t="s">
        <v>261</v>
      </c>
      <c r="F313" s="19" t="s">
        <v>262</v>
      </c>
      <c r="G313" s="215">
        <v>1</v>
      </c>
      <c r="H313" s="20" t="s">
        <v>125</v>
      </c>
      <c r="I313" s="20" t="s">
        <v>125</v>
      </c>
      <c r="J313" s="20" t="s">
        <v>125</v>
      </c>
      <c r="K313" s="20" t="s">
        <v>125</v>
      </c>
      <c r="L313" s="51">
        <v>1</v>
      </c>
      <c r="M313" s="20" t="s">
        <v>125</v>
      </c>
      <c r="N313" s="20" t="s">
        <v>125</v>
      </c>
      <c r="O313" s="20" t="s">
        <v>125</v>
      </c>
      <c r="P313" s="20" t="s">
        <v>125</v>
      </c>
      <c r="Q313" s="20" t="s">
        <v>125</v>
      </c>
      <c r="R313" s="20" t="s">
        <v>125</v>
      </c>
      <c r="S313" s="20" t="s">
        <v>125</v>
      </c>
      <c r="T313" s="18">
        <f t="shared" si="5"/>
        <v>1</v>
      </c>
    </row>
    <row r="314" spans="1:20" s="9" customFormat="1" ht="70" x14ac:dyDescent="0.2">
      <c r="A314" s="19" t="s">
        <v>70</v>
      </c>
      <c r="B314" s="19" t="s">
        <v>2</v>
      </c>
      <c r="C314" s="19" t="s">
        <v>679</v>
      </c>
      <c r="D314" s="19" t="s">
        <v>660</v>
      </c>
      <c r="E314" s="19" t="s">
        <v>261</v>
      </c>
      <c r="F314" s="19" t="s">
        <v>262</v>
      </c>
      <c r="G314" s="215">
        <v>1</v>
      </c>
      <c r="H314" s="20" t="s">
        <v>125</v>
      </c>
      <c r="I314" s="20" t="s">
        <v>125</v>
      </c>
      <c r="J314" s="20" t="s">
        <v>125</v>
      </c>
      <c r="K314" s="20" t="s">
        <v>125</v>
      </c>
      <c r="L314" s="20" t="s">
        <v>125</v>
      </c>
      <c r="M314" s="20" t="s">
        <v>125</v>
      </c>
      <c r="N314" s="20" t="s">
        <v>125</v>
      </c>
      <c r="O314" s="20" t="s">
        <v>125</v>
      </c>
      <c r="P314" s="20" t="s">
        <v>125</v>
      </c>
      <c r="Q314" s="51">
        <v>1</v>
      </c>
      <c r="R314" s="20" t="s">
        <v>125</v>
      </c>
      <c r="S314" s="20" t="s">
        <v>125</v>
      </c>
      <c r="T314" s="18">
        <f t="shared" si="5"/>
        <v>1</v>
      </c>
    </row>
    <row r="315" spans="1:20" s="9" customFormat="1" ht="70" x14ac:dyDescent="0.2">
      <c r="A315" s="19" t="s">
        <v>70</v>
      </c>
      <c r="B315" s="19" t="s">
        <v>2</v>
      </c>
      <c r="C315" s="19" t="s">
        <v>679</v>
      </c>
      <c r="D315" s="19" t="s">
        <v>666</v>
      </c>
      <c r="E315" s="19" t="s">
        <v>261</v>
      </c>
      <c r="F315" s="19" t="s">
        <v>262</v>
      </c>
      <c r="G315" s="215">
        <v>1</v>
      </c>
      <c r="H315" s="20" t="s">
        <v>125</v>
      </c>
      <c r="I315" s="20" t="s">
        <v>125</v>
      </c>
      <c r="J315" s="20" t="s">
        <v>125</v>
      </c>
      <c r="K315" s="20" t="s">
        <v>125</v>
      </c>
      <c r="L315" s="20" t="s">
        <v>125</v>
      </c>
      <c r="M315" s="20" t="s">
        <v>125</v>
      </c>
      <c r="N315" s="20" t="s">
        <v>125</v>
      </c>
      <c r="O315" s="20" t="s">
        <v>125</v>
      </c>
      <c r="P315" s="20" t="s">
        <v>125</v>
      </c>
      <c r="Q315" s="51">
        <v>1</v>
      </c>
      <c r="R315" s="20" t="s">
        <v>125</v>
      </c>
      <c r="S315" s="20" t="s">
        <v>125</v>
      </c>
      <c r="T315" s="18">
        <f t="shared" si="5"/>
        <v>1</v>
      </c>
    </row>
    <row r="316" spans="1:20" s="9" customFormat="1" ht="70" x14ac:dyDescent="0.2">
      <c r="A316" s="19" t="s">
        <v>70</v>
      </c>
      <c r="B316" s="19" t="s">
        <v>2</v>
      </c>
      <c r="C316" s="19" t="s">
        <v>679</v>
      </c>
      <c r="D316" s="19" t="s">
        <v>654</v>
      </c>
      <c r="E316" s="19" t="s">
        <v>261</v>
      </c>
      <c r="F316" s="19" t="s">
        <v>262</v>
      </c>
      <c r="G316" s="215">
        <v>1</v>
      </c>
      <c r="H316" s="20" t="s">
        <v>125</v>
      </c>
      <c r="I316" s="20" t="s">
        <v>125</v>
      </c>
      <c r="J316" s="20" t="s">
        <v>125</v>
      </c>
      <c r="K316" s="20" t="s">
        <v>125</v>
      </c>
      <c r="L316" s="20" t="s">
        <v>125</v>
      </c>
      <c r="M316" s="51">
        <v>1</v>
      </c>
      <c r="N316" s="20" t="s">
        <v>125</v>
      </c>
      <c r="O316" s="20" t="s">
        <v>125</v>
      </c>
      <c r="P316" s="20" t="s">
        <v>125</v>
      </c>
      <c r="Q316" s="20" t="s">
        <v>125</v>
      </c>
      <c r="R316" s="20" t="s">
        <v>125</v>
      </c>
      <c r="S316" s="20" t="s">
        <v>125</v>
      </c>
      <c r="T316" s="18">
        <f t="shared" si="5"/>
        <v>1</v>
      </c>
    </row>
    <row r="317" spans="1:20" s="9" customFormat="1" ht="70" x14ac:dyDescent="0.2">
      <c r="A317" s="19" t="s">
        <v>70</v>
      </c>
      <c r="B317" s="19" t="s">
        <v>2</v>
      </c>
      <c r="C317" s="19" t="s">
        <v>679</v>
      </c>
      <c r="D317" s="19" t="s">
        <v>655</v>
      </c>
      <c r="E317" s="19" t="s">
        <v>261</v>
      </c>
      <c r="F317" s="19" t="s">
        <v>262</v>
      </c>
      <c r="G317" s="215">
        <v>1</v>
      </c>
      <c r="H317" s="20" t="s">
        <v>125</v>
      </c>
      <c r="I317" s="20" t="s">
        <v>125</v>
      </c>
      <c r="J317" s="20" t="s">
        <v>125</v>
      </c>
      <c r="K317" s="20" t="s">
        <v>125</v>
      </c>
      <c r="L317" s="20" t="s">
        <v>125</v>
      </c>
      <c r="M317" s="51">
        <v>1</v>
      </c>
      <c r="N317" s="20" t="s">
        <v>125</v>
      </c>
      <c r="O317" s="20" t="s">
        <v>125</v>
      </c>
      <c r="P317" s="20" t="s">
        <v>125</v>
      </c>
      <c r="Q317" s="20" t="s">
        <v>125</v>
      </c>
      <c r="R317" s="20" t="s">
        <v>125</v>
      </c>
      <c r="S317" s="20" t="s">
        <v>125</v>
      </c>
      <c r="T317" s="18">
        <f t="shared" si="5"/>
        <v>1</v>
      </c>
    </row>
    <row r="318" spans="1:20" s="9" customFormat="1" ht="70" x14ac:dyDescent="0.2">
      <c r="A318" s="19" t="s">
        <v>70</v>
      </c>
      <c r="B318" s="19" t="s">
        <v>2</v>
      </c>
      <c r="C318" s="19" t="s">
        <v>679</v>
      </c>
      <c r="D318" s="19" t="s">
        <v>667</v>
      </c>
      <c r="E318" s="19" t="s">
        <v>261</v>
      </c>
      <c r="F318" s="19" t="s">
        <v>262</v>
      </c>
      <c r="G318" s="215">
        <v>1</v>
      </c>
      <c r="H318" s="20" t="s">
        <v>125</v>
      </c>
      <c r="I318" s="20" t="s">
        <v>125</v>
      </c>
      <c r="J318" s="20" t="s">
        <v>125</v>
      </c>
      <c r="K318" s="20" t="s">
        <v>125</v>
      </c>
      <c r="L318" s="20" t="s">
        <v>125</v>
      </c>
      <c r="M318" s="20" t="s">
        <v>125</v>
      </c>
      <c r="N318" s="20" t="s">
        <v>125</v>
      </c>
      <c r="O318" s="20" t="s">
        <v>125</v>
      </c>
      <c r="P318" s="51">
        <v>1</v>
      </c>
      <c r="Q318" s="20" t="s">
        <v>125</v>
      </c>
      <c r="R318" s="20" t="s">
        <v>125</v>
      </c>
      <c r="S318" s="20" t="s">
        <v>125</v>
      </c>
      <c r="T318" s="18">
        <f t="shared" si="5"/>
        <v>1</v>
      </c>
    </row>
    <row r="319" spans="1:20" s="9" customFormat="1" ht="70" x14ac:dyDescent="0.2">
      <c r="A319" s="19" t="s">
        <v>70</v>
      </c>
      <c r="B319" s="19" t="s">
        <v>2</v>
      </c>
      <c r="C319" s="19" t="s">
        <v>679</v>
      </c>
      <c r="D319" s="19" t="s">
        <v>668</v>
      </c>
      <c r="E319" s="19" t="s">
        <v>261</v>
      </c>
      <c r="F319" s="19" t="s">
        <v>262</v>
      </c>
      <c r="G319" s="215">
        <v>1</v>
      </c>
      <c r="H319" s="20" t="s">
        <v>125</v>
      </c>
      <c r="I319" s="20" t="s">
        <v>125</v>
      </c>
      <c r="J319" s="20" t="s">
        <v>125</v>
      </c>
      <c r="K319" s="51">
        <v>1</v>
      </c>
      <c r="L319" s="20" t="s">
        <v>125</v>
      </c>
      <c r="M319" s="20" t="s">
        <v>125</v>
      </c>
      <c r="N319" s="20" t="s">
        <v>125</v>
      </c>
      <c r="O319" s="20" t="s">
        <v>125</v>
      </c>
      <c r="P319" s="20" t="s">
        <v>125</v>
      </c>
      <c r="Q319" s="20" t="s">
        <v>125</v>
      </c>
      <c r="R319" s="20" t="s">
        <v>125</v>
      </c>
      <c r="S319" s="20" t="s">
        <v>125</v>
      </c>
      <c r="T319" s="18">
        <f t="shared" si="5"/>
        <v>1</v>
      </c>
    </row>
    <row r="320" spans="1:20" s="9" customFormat="1" ht="70" x14ac:dyDescent="0.2">
      <c r="A320" s="19" t="s">
        <v>70</v>
      </c>
      <c r="B320" s="19" t="s">
        <v>2</v>
      </c>
      <c r="C320" s="19" t="s">
        <v>679</v>
      </c>
      <c r="D320" s="19" t="s">
        <v>669</v>
      </c>
      <c r="E320" s="19" t="s">
        <v>261</v>
      </c>
      <c r="F320" s="19" t="s">
        <v>262</v>
      </c>
      <c r="G320" s="215">
        <v>1</v>
      </c>
      <c r="H320" s="20" t="s">
        <v>125</v>
      </c>
      <c r="I320" s="20" t="s">
        <v>125</v>
      </c>
      <c r="J320" s="20" t="s">
        <v>125</v>
      </c>
      <c r="K320" s="20" t="s">
        <v>125</v>
      </c>
      <c r="L320" s="20" t="s">
        <v>125</v>
      </c>
      <c r="M320" s="20" t="s">
        <v>125</v>
      </c>
      <c r="N320" s="20" t="s">
        <v>125</v>
      </c>
      <c r="O320" s="20" t="s">
        <v>125</v>
      </c>
      <c r="P320" s="51">
        <v>1</v>
      </c>
      <c r="Q320" s="20" t="s">
        <v>125</v>
      </c>
      <c r="R320" s="20" t="s">
        <v>125</v>
      </c>
      <c r="S320" s="20" t="s">
        <v>125</v>
      </c>
      <c r="T320" s="18">
        <f t="shared" si="5"/>
        <v>1</v>
      </c>
    </row>
    <row r="321" spans="1:20" s="9" customFormat="1" ht="70" x14ac:dyDescent="0.2">
      <c r="A321" s="19" t="s">
        <v>70</v>
      </c>
      <c r="B321" s="19" t="s">
        <v>2</v>
      </c>
      <c r="C321" s="19" t="s">
        <v>679</v>
      </c>
      <c r="D321" s="19" t="s">
        <v>670</v>
      </c>
      <c r="E321" s="19" t="s">
        <v>261</v>
      </c>
      <c r="F321" s="19" t="s">
        <v>262</v>
      </c>
      <c r="G321" s="215">
        <v>1</v>
      </c>
      <c r="H321" s="20" t="s">
        <v>125</v>
      </c>
      <c r="I321" s="20" t="s">
        <v>125</v>
      </c>
      <c r="J321" s="20" t="s">
        <v>125</v>
      </c>
      <c r="K321" s="20" t="s">
        <v>125</v>
      </c>
      <c r="L321" s="20" t="s">
        <v>125</v>
      </c>
      <c r="M321" s="20" t="s">
        <v>125</v>
      </c>
      <c r="N321" s="51">
        <v>1</v>
      </c>
      <c r="O321" s="20" t="s">
        <v>125</v>
      </c>
      <c r="P321" s="20" t="s">
        <v>125</v>
      </c>
      <c r="Q321" s="20" t="s">
        <v>125</v>
      </c>
      <c r="R321" s="20" t="s">
        <v>125</v>
      </c>
      <c r="S321" s="20" t="s">
        <v>125</v>
      </c>
      <c r="T321" s="18">
        <f t="shared" si="5"/>
        <v>1</v>
      </c>
    </row>
    <row r="322" spans="1:20" s="9" customFormat="1" ht="70" x14ac:dyDescent="0.2">
      <c r="A322" s="19" t="s">
        <v>70</v>
      </c>
      <c r="B322" s="19" t="s">
        <v>2</v>
      </c>
      <c r="C322" s="19" t="s">
        <v>679</v>
      </c>
      <c r="D322" s="19" t="s">
        <v>671</v>
      </c>
      <c r="E322" s="19" t="s">
        <v>261</v>
      </c>
      <c r="F322" s="19" t="s">
        <v>262</v>
      </c>
      <c r="G322" s="215">
        <v>1</v>
      </c>
      <c r="H322" s="20" t="s">
        <v>125</v>
      </c>
      <c r="I322" s="20" t="s">
        <v>125</v>
      </c>
      <c r="J322" s="20" t="s">
        <v>125</v>
      </c>
      <c r="K322" s="51">
        <v>1</v>
      </c>
      <c r="L322" s="20" t="s">
        <v>125</v>
      </c>
      <c r="M322" s="20" t="s">
        <v>125</v>
      </c>
      <c r="N322" s="20" t="s">
        <v>125</v>
      </c>
      <c r="O322" s="20" t="s">
        <v>125</v>
      </c>
      <c r="P322" s="20" t="s">
        <v>125</v>
      </c>
      <c r="Q322" s="20" t="s">
        <v>125</v>
      </c>
      <c r="R322" s="20" t="s">
        <v>125</v>
      </c>
      <c r="S322" s="20" t="s">
        <v>125</v>
      </c>
      <c r="T322" s="18">
        <f t="shared" si="5"/>
        <v>1</v>
      </c>
    </row>
    <row r="323" spans="1:20" s="9" customFormat="1" ht="70" x14ac:dyDescent="0.2">
      <c r="A323" s="19" t="s">
        <v>70</v>
      </c>
      <c r="B323" s="19" t="s">
        <v>2</v>
      </c>
      <c r="C323" s="19" t="s">
        <v>679</v>
      </c>
      <c r="D323" s="19" t="s">
        <v>656</v>
      </c>
      <c r="E323" s="19" t="s">
        <v>261</v>
      </c>
      <c r="F323" s="19" t="s">
        <v>262</v>
      </c>
      <c r="G323" s="215">
        <v>1</v>
      </c>
      <c r="H323" s="20" t="s">
        <v>125</v>
      </c>
      <c r="I323" s="20" t="s">
        <v>125</v>
      </c>
      <c r="J323" s="20" t="s">
        <v>125</v>
      </c>
      <c r="K323" s="20" t="s">
        <v>125</v>
      </c>
      <c r="L323" s="51">
        <v>1</v>
      </c>
      <c r="M323" s="20" t="s">
        <v>125</v>
      </c>
      <c r="N323" s="20" t="s">
        <v>125</v>
      </c>
      <c r="O323" s="20" t="s">
        <v>125</v>
      </c>
      <c r="P323" s="20" t="s">
        <v>125</v>
      </c>
      <c r="Q323" s="20" t="s">
        <v>125</v>
      </c>
      <c r="R323" s="20" t="s">
        <v>125</v>
      </c>
      <c r="S323" s="20" t="s">
        <v>125</v>
      </c>
      <c r="T323" s="18">
        <f t="shared" si="5"/>
        <v>1</v>
      </c>
    </row>
    <row r="324" spans="1:20" s="9" customFormat="1" ht="70" x14ac:dyDescent="0.2">
      <c r="A324" s="19" t="s">
        <v>70</v>
      </c>
      <c r="B324" s="19" t="s">
        <v>2</v>
      </c>
      <c r="C324" s="19" t="s">
        <v>679</v>
      </c>
      <c r="D324" s="19" t="s">
        <v>672</v>
      </c>
      <c r="E324" s="19" t="s">
        <v>261</v>
      </c>
      <c r="F324" s="19" t="s">
        <v>262</v>
      </c>
      <c r="G324" s="215">
        <v>1</v>
      </c>
      <c r="H324" s="20" t="s">
        <v>125</v>
      </c>
      <c r="I324" s="20" t="s">
        <v>125</v>
      </c>
      <c r="J324" s="20" t="s">
        <v>125</v>
      </c>
      <c r="K324" s="20" t="s">
        <v>125</v>
      </c>
      <c r="L324" s="20" t="s">
        <v>125</v>
      </c>
      <c r="M324" s="20" t="s">
        <v>125</v>
      </c>
      <c r="N324" s="20" t="s">
        <v>125</v>
      </c>
      <c r="O324" s="20" t="s">
        <v>125</v>
      </c>
      <c r="P324" s="20" t="s">
        <v>125</v>
      </c>
      <c r="Q324" s="51">
        <v>1</v>
      </c>
      <c r="R324" s="20" t="s">
        <v>125</v>
      </c>
      <c r="S324" s="20" t="s">
        <v>125</v>
      </c>
      <c r="T324" s="18">
        <f t="shared" si="5"/>
        <v>1</v>
      </c>
    </row>
    <row r="325" spans="1:20" s="9" customFormat="1" ht="70" x14ac:dyDescent="0.2">
      <c r="A325" s="19" t="s">
        <v>70</v>
      </c>
      <c r="B325" s="19" t="s">
        <v>2</v>
      </c>
      <c r="C325" s="19" t="s">
        <v>679</v>
      </c>
      <c r="D325" s="19" t="s">
        <v>673</v>
      </c>
      <c r="E325" s="19" t="s">
        <v>261</v>
      </c>
      <c r="F325" s="19" t="s">
        <v>262</v>
      </c>
      <c r="G325" s="215">
        <v>1</v>
      </c>
      <c r="H325" s="20" t="s">
        <v>125</v>
      </c>
      <c r="I325" s="20" t="s">
        <v>125</v>
      </c>
      <c r="J325" s="20" t="s">
        <v>125</v>
      </c>
      <c r="K325" s="20" t="s">
        <v>125</v>
      </c>
      <c r="L325" s="20" t="s">
        <v>125</v>
      </c>
      <c r="M325" s="20" t="s">
        <v>125</v>
      </c>
      <c r="N325" s="20" t="s">
        <v>125</v>
      </c>
      <c r="O325" s="20" t="s">
        <v>125</v>
      </c>
      <c r="P325" s="20" t="s">
        <v>125</v>
      </c>
      <c r="Q325" s="20" t="s">
        <v>125</v>
      </c>
      <c r="R325" s="51">
        <v>1</v>
      </c>
      <c r="S325" s="20" t="s">
        <v>125</v>
      </c>
      <c r="T325" s="18">
        <f t="shared" si="5"/>
        <v>1</v>
      </c>
    </row>
    <row r="326" spans="1:20" s="9" customFormat="1" ht="70" x14ac:dyDescent="0.2">
      <c r="A326" s="19" t="s">
        <v>70</v>
      </c>
      <c r="B326" s="19" t="s">
        <v>2</v>
      </c>
      <c r="C326" s="19" t="s">
        <v>679</v>
      </c>
      <c r="D326" s="19" t="s">
        <v>674</v>
      </c>
      <c r="E326" s="19" t="s">
        <v>261</v>
      </c>
      <c r="F326" s="19" t="s">
        <v>262</v>
      </c>
      <c r="G326" s="215">
        <v>1</v>
      </c>
      <c r="H326" s="20" t="s">
        <v>125</v>
      </c>
      <c r="I326" s="20" t="s">
        <v>125</v>
      </c>
      <c r="J326" s="20" t="s">
        <v>125</v>
      </c>
      <c r="K326" s="20" t="s">
        <v>125</v>
      </c>
      <c r="L326" s="20" t="s">
        <v>125</v>
      </c>
      <c r="M326" s="20" t="s">
        <v>125</v>
      </c>
      <c r="N326" s="51">
        <v>1</v>
      </c>
      <c r="O326" s="20" t="s">
        <v>125</v>
      </c>
      <c r="P326" s="20" t="s">
        <v>125</v>
      </c>
      <c r="Q326" s="20" t="s">
        <v>125</v>
      </c>
      <c r="R326" s="20" t="s">
        <v>125</v>
      </c>
      <c r="S326" s="20" t="s">
        <v>125</v>
      </c>
      <c r="T326" s="18">
        <f t="shared" si="5"/>
        <v>1</v>
      </c>
    </row>
    <row r="327" spans="1:20" s="9" customFormat="1" ht="70" x14ac:dyDescent="0.2">
      <c r="A327" s="19" t="s">
        <v>70</v>
      </c>
      <c r="B327" s="19" t="s">
        <v>2</v>
      </c>
      <c r="C327" s="19" t="s">
        <v>679</v>
      </c>
      <c r="D327" s="19" t="s">
        <v>675</v>
      </c>
      <c r="E327" s="19" t="s">
        <v>261</v>
      </c>
      <c r="F327" s="19" t="s">
        <v>262</v>
      </c>
      <c r="G327" s="215">
        <v>1</v>
      </c>
      <c r="H327" s="20" t="s">
        <v>125</v>
      </c>
      <c r="I327" s="20" t="s">
        <v>125</v>
      </c>
      <c r="J327" s="20" t="s">
        <v>125</v>
      </c>
      <c r="K327" s="51">
        <v>1</v>
      </c>
      <c r="L327" s="20" t="s">
        <v>125</v>
      </c>
      <c r="M327" s="20" t="s">
        <v>125</v>
      </c>
      <c r="N327" s="20" t="s">
        <v>125</v>
      </c>
      <c r="O327" s="20" t="s">
        <v>125</v>
      </c>
      <c r="P327" s="20" t="s">
        <v>125</v>
      </c>
      <c r="Q327" s="20" t="s">
        <v>125</v>
      </c>
      <c r="R327" s="20" t="s">
        <v>125</v>
      </c>
      <c r="S327" s="20" t="s">
        <v>125</v>
      </c>
      <c r="T327" s="18">
        <f t="shared" si="5"/>
        <v>1</v>
      </c>
    </row>
    <row r="328" spans="1:20" s="9" customFormat="1" ht="70" x14ac:dyDescent="0.2">
      <c r="A328" s="19" t="s">
        <v>70</v>
      </c>
      <c r="B328" s="19" t="s">
        <v>2</v>
      </c>
      <c r="C328" s="19" t="s">
        <v>679</v>
      </c>
      <c r="D328" s="19" t="s">
        <v>676</v>
      </c>
      <c r="E328" s="19" t="s">
        <v>261</v>
      </c>
      <c r="F328" s="19" t="s">
        <v>262</v>
      </c>
      <c r="G328" s="215">
        <v>1</v>
      </c>
      <c r="H328" s="20" t="s">
        <v>125</v>
      </c>
      <c r="I328" s="20" t="s">
        <v>125</v>
      </c>
      <c r="J328" s="20" t="s">
        <v>125</v>
      </c>
      <c r="K328" s="20" t="s">
        <v>125</v>
      </c>
      <c r="L328" s="20" t="s">
        <v>125</v>
      </c>
      <c r="M328" s="20" t="s">
        <v>125</v>
      </c>
      <c r="N328" s="20" t="s">
        <v>125</v>
      </c>
      <c r="O328" s="20" t="s">
        <v>125</v>
      </c>
      <c r="P328" s="20" t="s">
        <v>125</v>
      </c>
      <c r="Q328" s="20" t="s">
        <v>125</v>
      </c>
      <c r="R328" s="51">
        <v>1</v>
      </c>
      <c r="S328" s="20" t="s">
        <v>125</v>
      </c>
      <c r="T328" s="18">
        <f t="shared" si="5"/>
        <v>1</v>
      </c>
    </row>
    <row r="329" spans="1:20" s="9" customFormat="1" ht="70" x14ac:dyDescent="0.2">
      <c r="A329" s="19" t="s">
        <v>70</v>
      </c>
      <c r="B329" s="19" t="s">
        <v>2</v>
      </c>
      <c r="C329" s="19" t="s">
        <v>679</v>
      </c>
      <c r="D329" s="19" t="s">
        <v>657</v>
      </c>
      <c r="E329" s="19" t="s">
        <v>261</v>
      </c>
      <c r="F329" s="19" t="s">
        <v>262</v>
      </c>
      <c r="G329" s="215">
        <v>1</v>
      </c>
      <c r="H329" s="20" t="s">
        <v>125</v>
      </c>
      <c r="I329" s="20" t="s">
        <v>125</v>
      </c>
      <c r="J329" s="20" t="s">
        <v>125</v>
      </c>
      <c r="K329" s="20" t="s">
        <v>125</v>
      </c>
      <c r="L329" s="51">
        <v>1</v>
      </c>
      <c r="M329" s="20" t="s">
        <v>125</v>
      </c>
      <c r="N329" s="20" t="s">
        <v>125</v>
      </c>
      <c r="O329" s="20" t="s">
        <v>125</v>
      </c>
      <c r="P329" s="20" t="s">
        <v>125</v>
      </c>
      <c r="Q329" s="20" t="s">
        <v>125</v>
      </c>
      <c r="R329" s="20" t="s">
        <v>125</v>
      </c>
      <c r="S329" s="20" t="s">
        <v>125</v>
      </c>
      <c r="T329" s="18">
        <f t="shared" si="5"/>
        <v>1</v>
      </c>
    </row>
    <row r="330" spans="1:20" s="9" customFormat="1" ht="112" x14ac:dyDescent="0.2">
      <c r="A330" s="19" t="s">
        <v>64</v>
      </c>
      <c r="B330" s="19" t="s">
        <v>680</v>
      </c>
      <c r="C330" s="19" t="s">
        <v>681</v>
      </c>
      <c r="D330" s="19" t="s">
        <v>596</v>
      </c>
      <c r="E330" s="19" t="s">
        <v>297</v>
      </c>
      <c r="F330" s="19" t="s">
        <v>682</v>
      </c>
      <c r="G330" s="214">
        <v>1</v>
      </c>
      <c r="H330" s="20" t="s">
        <v>125</v>
      </c>
      <c r="I330" s="20" t="s">
        <v>125</v>
      </c>
      <c r="J330" s="20" t="s">
        <v>125</v>
      </c>
      <c r="K330" s="20" t="s">
        <v>125</v>
      </c>
      <c r="L330" s="20" t="s">
        <v>125</v>
      </c>
      <c r="M330" s="22">
        <v>1</v>
      </c>
      <c r="N330" s="20" t="s">
        <v>125</v>
      </c>
      <c r="O330" s="20" t="s">
        <v>125</v>
      </c>
      <c r="P330" s="22">
        <v>1</v>
      </c>
      <c r="Q330" s="20" t="s">
        <v>125</v>
      </c>
      <c r="R330" s="20" t="s">
        <v>125</v>
      </c>
      <c r="S330" s="22">
        <v>1</v>
      </c>
      <c r="T330" s="154">
        <f t="shared" ref="T330:T349" si="6">+SUM(H330:S330)/3</f>
        <v>1</v>
      </c>
    </row>
    <row r="331" spans="1:20" s="9" customFormat="1" ht="112" x14ac:dyDescent="0.2">
      <c r="A331" s="19" t="s">
        <v>64</v>
      </c>
      <c r="B331" s="19" t="s">
        <v>680</v>
      </c>
      <c r="C331" s="19" t="s">
        <v>681</v>
      </c>
      <c r="D331" s="19" t="s">
        <v>600</v>
      </c>
      <c r="E331" s="19" t="s">
        <v>297</v>
      </c>
      <c r="F331" s="19" t="s">
        <v>683</v>
      </c>
      <c r="G331" s="214">
        <v>1</v>
      </c>
      <c r="H331" s="20" t="s">
        <v>125</v>
      </c>
      <c r="I331" s="20" t="s">
        <v>125</v>
      </c>
      <c r="J331" s="20" t="s">
        <v>125</v>
      </c>
      <c r="K331" s="20" t="s">
        <v>125</v>
      </c>
      <c r="L331" s="20" t="s">
        <v>125</v>
      </c>
      <c r="M331" s="22">
        <v>1</v>
      </c>
      <c r="N331" s="20" t="s">
        <v>125</v>
      </c>
      <c r="O331" s="20" t="s">
        <v>125</v>
      </c>
      <c r="P331" s="20" t="s">
        <v>125</v>
      </c>
      <c r="Q331" s="20" t="s">
        <v>125</v>
      </c>
      <c r="R331" s="20" t="s">
        <v>125</v>
      </c>
      <c r="S331" s="22">
        <v>1</v>
      </c>
      <c r="T331" s="154">
        <f t="shared" si="6"/>
        <v>0.66666666666666663</v>
      </c>
    </row>
    <row r="332" spans="1:20" s="9" customFormat="1" ht="112" x14ac:dyDescent="0.2">
      <c r="A332" s="19" t="s">
        <v>64</v>
      </c>
      <c r="B332" s="19" t="s">
        <v>680</v>
      </c>
      <c r="C332" s="19" t="s">
        <v>681</v>
      </c>
      <c r="D332" s="19" t="s">
        <v>601</v>
      </c>
      <c r="E332" s="19" t="s">
        <v>297</v>
      </c>
      <c r="F332" s="19" t="s">
        <v>684</v>
      </c>
      <c r="G332" s="214">
        <v>1</v>
      </c>
      <c r="H332" s="20" t="s">
        <v>125</v>
      </c>
      <c r="I332" s="20" t="s">
        <v>125</v>
      </c>
      <c r="J332" s="20" t="s">
        <v>125</v>
      </c>
      <c r="K332" s="20" t="s">
        <v>125</v>
      </c>
      <c r="L332" s="20" t="s">
        <v>125</v>
      </c>
      <c r="M332" s="22">
        <v>1</v>
      </c>
      <c r="N332" s="20" t="s">
        <v>125</v>
      </c>
      <c r="O332" s="20" t="s">
        <v>125</v>
      </c>
      <c r="P332" s="22">
        <v>1</v>
      </c>
      <c r="Q332" s="20" t="s">
        <v>125</v>
      </c>
      <c r="R332" s="20" t="s">
        <v>125</v>
      </c>
      <c r="S332" s="22">
        <v>1</v>
      </c>
      <c r="T332" s="154">
        <f t="shared" si="6"/>
        <v>1</v>
      </c>
    </row>
    <row r="333" spans="1:20" s="9" customFormat="1" ht="112" x14ac:dyDescent="0.2">
      <c r="A333" s="19" t="s">
        <v>64</v>
      </c>
      <c r="B333" s="19" t="s">
        <v>680</v>
      </c>
      <c r="C333" s="19" t="s">
        <v>681</v>
      </c>
      <c r="D333" s="19" t="s">
        <v>602</v>
      </c>
      <c r="E333" s="19" t="s">
        <v>297</v>
      </c>
      <c r="F333" s="19" t="s">
        <v>682</v>
      </c>
      <c r="G333" s="214">
        <v>1</v>
      </c>
      <c r="H333" s="20" t="s">
        <v>125</v>
      </c>
      <c r="I333" s="20" t="s">
        <v>125</v>
      </c>
      <c r="J333" s="20" t="s">
        <v>125</v>
      </c>
      <c r="K333" s="20" t="s">
        <v>125</v>
      </c>
      <c r="L333" s="20" t="s">
        <v>125</v>
      </c>
      <c r="M333" s="22">
        <v>1</v>
      </c>
      <c r="N333" s="20" t="s">
        <v>125</v>
      </c>
      <c r="O333" s="20" t="s">
        <v>125</v>
      </c>
      <c r="P333" s="22">
        <v>1</v>
      </c>
      <c r="Q333" s="20" t="s">
        <v>125</v>
      </c>
      <c r="R333" s="20" t="s">
        <v>125</v>
      </c>
      <c r="S333" s="22">
        <v>1</v>
      </c>
      <c r="T333" s="154">
        <f t="shared" si="6"/>
        <v>1</v>
      </c>
    </row>
    <row r="334" spans="1:20" s="9" customFormat="1" ht="112" x14ac:dyDescent="0.2">
      <c r="A334" s="19" t="s">
        <v>64</v>
      </c>
      <c r="B334" s="19" t="s">
        <v>680</v>
      </c>
      <c r="C334" s="19" t="s">
        <v>681</v>
      </c>
      <c r="D334" s="19" t="s">
        <v>603</v>
      </c>
      <c r="E334" s="19" t="s">
        <v>297</v>
      </c>
      <c r="F334" s="19" t="s">
        <v>685</v>
      </c>
      <c r="G334" s="214">
        <v>1</v>
      </c>
      <c r="H334" s="20" t="s">
        <v>125</v>
      </c>
      <c r="I334" s="20" t="s">
        <v>125</v>
      </c>
      <c r="J334" s="20" t="s">
        <v>125</v>
      </c>
      <c r="K334" s="20" t="s">
        <v>125</v>
      </c>
      <c r="L334" s="20" t="s">
        <v>125</v>
      </c>
      <c r="M334" s="22">
        <v>1</v>
      </c>
      <c r="N334" s="20" t="s">
        <v>125</v>
      </c>
      <c r="O334" s="20" t="s">
        <v>125</v>
      </c>
      <c r="P334" s="22">
        <v>1</v>
      </c>
      <c r="Q334" s="20" t="s">
        <v>125</v>
      </c>
      <c r="R334" s="20" t="s">
        <v>125</v>
      </c>
      <c r="S334" s="22">
        <v>1</v>
      </c>
      <c r="T334" s="154">
        <f t="shared" si="6"/>
        <v>1</v>
      </c>
    </row>
    <row r="335" spans="1:20" s="9" customFormat="1" ht="112" x14ac:dyDescent="0.2">
      <c r="A335" s="19" t="s">
        <v>64</v>
      </c>
      <c r="B335" s="19" t="s">
        <v>680</v>
      </c>
      <c r="C335" s="19" t="s">
        <v>681</v>
      </c>
      <c r="D335" s="19" t="s">
        <v>604</v>
      </c>
      <c r="E335" s="19" t="s">
        <v>297</v>
      </c>
      <c r="F335" s="19" t="s">
        <v>686</v>
      </c>
      <c r="G335" s="214">
        <v>1</v>
      </c>
      <c r="H335" s="20" t="s">
        <v>125</v>
      </c>
      <c r="I335" s="20" t="s">
        <v>125</v>
      </c>
      <c r="J335" s="20" t="s">
        <v>125</v>
      </c>
      <c r="K335" s="20" t="s">
        <v>125</v>
      </c>
      <c r="L335" s="20" t="s">
        <v>125</v>
      </c>
      <c r="M335" s="22">
        <v>1</v>
      </c>
      <c r="N335" s="20" t="s">
        <v>125</v>
      </c>
      <c r="O335" s="20" t="s">
        <v>125</v>
      </c>
      <c r="P335" s="22">
        <v>1</v>
      </c>
      <c r="Q335" s="20" t="s">
        <v>125</v>
      </c>
      <c r="R335" s="20" t="s">
        <v>125</v>
      </c>
      <c r="S335" s="22">
        <v>1</v>
      </c>
      <c r="T335" s="154">
        <f t="shared" si="6"/>
        <v>1</v>
      </c>
    </row>
    <row r="336" spans="1:20" s="9" customFormat="1" ht="112" x14ac:dyDescent="0.2">
      <c r="A336" s="19" t="s">
        <v>64</v>
      </c>
      <c r="B336" s="19" t="s">
        <v>680</v>
      </c>
      <c r="C336" s="19" t="s">
        <v>681</v>
      </c>
      <c r="D336" s="19" t="s">
        <v>605</v>
      </c>
      <c r="E336" s="19" t="s">
        <v>297</v>
      </c>
      <c r="F336" s="19" t="s">
        <v>687</v>
      </c>
      <c r="G336" s="214">
        <v>1</v>
      </c>
      <c r="H336" s="20" t="s">
        <v>125</v>
      </c>
      <c r="I336" s="20" t="s">
        <v>125</v>
      </c>
      <c r="J336" s="20" t="s">
        <v>125</v>
      </c>
      <c r="K336" s="20" t="s">
        <v>125</v>
      </c>
      <c r="L336" s="20" t="s">
        <v>125</v>
      </c>
      <c r="M336" s="22">
        <v>1</v>
      </c>
      <c r="N336" s="20" t="s">
        <v>125</v>
      </c>
      <c r="O336" s="20" t="s">
        <v>125</v>
      </c>
      <c r="P336" s="22">
        <v>1</v>
      </c>
      <c r="Q336" s="20" t="s">
        <v>125</v>
      </c>
      <c r="R336" s="20" t="s">
        <v>125</v>
      </c>
      <c r="S336" s="22">
        <v>1</v>
      </c>
      <c r="T336" s="154">
        <f t="shared" si="6"/>
        <v>1</v>
      </c>
    </row>
    <row r="337" spans="1:20" s="9" customFormat="1" ht="112" x14ac:dyDescent="0.2">
      <c r="A337" s="19" t="s">
        <v>64</v>
      </c>
      <c r="B337" s="19" t="s">
        <v>680</v>
      </c>
      <c r="C337" s="19" t="s">
        <v>681</v>
      </c>
      <c r="D337" s="19" t="s">
        <v>606</v>
      </c>
      <c r="E337" s="19" t="s">
        <v>297</v>
      </c>
      <c r="F337" s="19" t="s">
        <v>688</v>
      </c>
      <c r="G337" s="214">
        <v>1</v>
      </c>
      <c r="H337" s="20" t="s">
        <v>125</v>
      </c>
      <c r="I337" s="20" t="s">
        <v>125</v>
      </c>
      <c r="J337" s="20" t="s">
        <v>125</v>
      </c>
      <c r="K337" s="20" t="s">
        <v>125</v>
      </c>
      <c r="L337" s="20" t="s">
        <v>125</v>
      </c>
      <c r="M337" s="22">
        <v>1</v>
      </c>
      <c r="N337" s="20" t="s">
        <v>125</v>
      </c>
      <c r="O337" s="20" t="s">
        <v>125</v>
      </c>
      <c r="P337" s="22">
        <v>1</v>
      </c>
      <c r="Q337" s="20" t="s">
        <v>125</v>
      </c>
      <c r="R337" s="20" t="s">
        <v>125</v>
      </c>
      <c r="S337" s="22">
        <v>1</v>
      </c>
      <c r="T337" s="154">
        <f t="shared" si="6"/>
        <v>1</v>
      </c>
    </row>
    <row r="338" spans="1:20" s="9" customFormat="1" ht="112" x14ac:dyDescent="0.2">
      <c r="A338" s="19" t="s">
        <v>64</v>
      </c>
      <c r="B338" s="19" t="s">
        <v>680</v>
      </c>
      <c r="C338" s="19" t="s">
        <v>681</v>
      </c>
      <c r="D338" s="19" t="s">
        <v>607</v>
      </c>
      <c r="E338" s="19" t="s">
        <v>297</v>
      </c>
      <c r="F338" s="19" t="s">
        <v>689</v>
      </c>
      <c r="G338" s="214">
        <v>1</v>
      </c>
      <c r="H338" s="20" t="s">
        <v>125</v>
      </c>
      <c r="I338" s="20" t="s">
        <v>125</v>
      </c>
      <c r="J338" s="20" t="s">
        <v>125</v>
      </c>
      <c r="K338" s="20" t="s">
        <v>125</v>
      </c>
      <c r="L338" s="20" t="s">
        <v>125</v>
      </c>
      <c r="M338" s="22">
        <v>1</v>
      </c>
      <c r="N338" s="20" t="s">
        <v>125</v>
      </c>
      <c r="O338" s="20" t="s">
        <v>125</v>
      </c>
      <c r="P338" s="22">
        <v>1</v>
      </c>
      <c r="Q338" s="20" t="s">
        <v>125</v>
      </c>
      <c r="R338" s="20" t="s">
        <v>125</v>
      </c>
      <c r="S338" s="22">
        <v>1</v>
      </c>
      <c r="T338" s="154">
        <f t="shared" si="6"/>
        <v>1</v>
      </c>
    </row>
    <row r="339" spans="1:20" s="9" customFormat="1" ht="112" x14ac:dyDescent="0.2">
      <c r="A339" s="19" t="s">
        <v>64</v>
      </c>
      <c r="B339" s="19" t="s">
        <v>680</v>
      </c>
      <c r="C339" s="19" t="s">
        <v>681</v>
      </c>
      <c r="D339" s="19" t="s">
        <v>608</v>
      </c>
      <c r="E339" s="19" t="s">
        <v>297</v>
      </c>
      <c r="F339" s="19" t="s">
        <v>690</v>
      </c>
      <c r="G339" s="214">
        <v>1</v>
      </c>
      <c r="H339" s="20" t="s">
        <v>125</v>
      </c>
      <c r="I339" s="20" t="s">
        <v>125</v>
      </c>
      <c r="J339" s="20" t="s">
        <v>125</v>
      </c>
      <c r="K339" s="20" t="s">
        <v>125</v>
      </c>
      <c r="L339" s="20" t="s">
        <v>125</v>
      </c>
      <c r="M339" s="22">
        <v>1</v>
      </c>
      <c r="N339" s="20" t="s">
        <v>125</v>
      </c>
      <c r="O339" s="20" t="s">
        <v>125</v>
      </c>
      <c r="P339" s="22">
        <v>1</v>
      </c>
      <c r="Q339" s="20" t="s">
        <v>125</v>
      </c>
      <c r="R339" s="20" t="s">
        <v>125</v>
      </c>
      <c r="S339" s="22">
        <v>1</v>
      </c>
      <c r="T339" s="154">
        <f t="shared" si="6"/>
        <v>1</v>
      </c>
    </row>
    <row r="340" spans="1:20" s="9" customFormat="1" ht="112" x14ac:dyDescent="0.2">
      <c r="A340" s="19" t="s">
        <v>64</v>
      </c>
      <c r="B340" s="19" t="s">
        <v>680</v>
      </c>
      <c r="C340" s="19" t="s">
        <v>681</v>
      </c>
      <c r="D340" s="19" t="s">
        <v>609</v>
      </c>
      <c r="E340" s="19" t="s">
        <v>297</v>
      </c>
      <c r="F340" s="19" t="s">
        <v>691</v>
      </c>
      <c r="G340" s="214">
        <v>1</v>
      </c>
      <c r="H340" s="20" t="s">
        <v>125</v>
      </c>
      <c r="I340" s="20" t="s">
        <v>125</v>
      </c>
      <c r="J340" s="20" t="s">
        <v>125</v>
      </c>
      <c r="K340" s="20" t="s">
        <v>125</v>
      </c>
      <c r="L340" s="20" t="s">
        <v>125</v>
      </c>
      <c r="M340" s="22">
        <v>1</v>
      </c>
      <c r="N340" s="20" t="s">
        <v>125</v>
      </c>
      <c r="O340" s="20" t="s">
        <v>125</v>
      </c>
      <c r="P340" s="22">
        <v>1</v>
      </c>
      <c r="Q340" s="20" t="s">
        <v>125</v>
      </c>
      <c r="R340" s="20" t="s">
        <v>125</v>
      </c>
      <c r="S340" s="22">
        <v>1</v>
      </c>
      <c r="T340" s="154">
        <f t="shared" si="6"/>
        <v>1</v>
      </c>
    </row>
    <row r="341" spans="1:20" s="9" customFormat="1" ht="112" x14ac:dyDescent="0.2">
      <c r="A341" s="19" t="s">
        <v>64</v>
      </c>
      <c r="B341" s="19" t="s">
        <v>680</v>
      </c>
      <c r="C341" s="19" t="s">
        <v>681</v>
      </c>
      <c r="D341" s="19" t="s">
        <v>610</v>
      </c>
      <c r="E341" s="19" t="s">
        <v>297</v>
      </c>
      <c r="F341" s="19" t="s">
        <v>692</v>
      </c>
      <c r="G341" s="214">
        <v>1</v>
      </c>
      <c r="H341" s="20" t="s">
        <v>125</v>
      </c>
      <c r="I341" s="20" t="s">
        <v>125</v>
      </c>
      <c r="J341" s="20" t="s">
        <v>125</v>
      </c>
      <c r="K341" s="20" t="s">
        <v>125</v>
      </c>
      <c r="L341" s="20" t="s">
        <v>125</v>
      </c>
      <c r="M341" s="22">
        <v>1</v>
      </c>
      <c r="N341" s="20" t="s">
        <v>125</v>
      </c>
      <c r="O341" s="20" t="s">
        <v>125</v>
      </c>
      <c r="P341" s="22">
        <v>1</v>
      </c>
      <c r="Q341" s="20" t="s">
        <v>125</v>
      </c>
      <c r="R341" s="20" t="s">
        <v>125</v>
      </c>
      <c r="S341" s="22">
        <v>1</v>
      </c>
      <c r="T341" s="154">
        <f t="shared" si="6"/>
        <v>1</v>
      </c>
    </row>
    <row r="342" spans="1:20" s="9" customFormat="1" ht="112" x14ac:dyDescent="0.2">
      <c r="A342" s="19" t="s">
        <v>64</v>
      </c>
      <c r="B342" s="19" t="s">
        <v>680</v>
      </c>
      <c r="C342" s="19" t="s">
        <v>681</v>
      </c>
      <c r="D342" s="19" t="s">
        <v>611</v>
      </c>
      <c r="E342" s="19" t="s">
        <v>297</v>
      </c>
      <c r="F342" s="19" t="s">
        <v>693</v>
      </c>
      <c r="G342" s="214">
        <v>1</v>
      </c>
      <c r="H342" s="20" t="s">
        <v>125</v>
      </c>
      <c r="I342" s="20" t="s">
        <v>125</v>
      </c>
      <c r="J342" s="20" t="s">
        <v>125</v>
      </c>
      <c r="K342" s="20" t="s">
        <v>125</v>
      </c>
      <c r="L342" s="20" t="s">
        <v>125</v>
      </c>
      <c r="M342" s="22">
        <v>1</v>
      </c>
      <c r="N342" s="20" t="s">
        <v>125</v>
      </c>
      <c r="O342" s="20" t="s">
        <v>125</v>
      </c>
      <c r="P342" s="22">
        <v>1</v>
      </c>
      <c r="Q342" s="20" t="s">
        <v>125</v>
      </c>
      <c r="R342" s="20" t="s">
        <v>125</v>
      </c>
      <c r="S342" s="22">
        <v>1</v>
      </c>
      <c r="T342" s="154">
        <f t="shared" si="6"/>
        <v>1</v>
      </c>
    </row>
    <row r="343" spans="1:20" s="9" customFormat="1" ht="112" x14ac:dyDescent="0.2">
      <c r="A343" s="19" t="s">
        <v>64</v>
      </c>
      <c r="B343" s="19" t="s">
        <v>680</v>
      </c>
      <c r="C343" s="19" t="s">
        <v>681</v>
      </c>
      <c r="D343" s="19" t="s">
        <v>612</v>
      </c>
      <c r="E343" s="19" t="s">
        <v>297</v>
      </c>
      <c r="F343" s="19" t="s">
        <v>694</v>
      </c>
      <c r="G343" s="214">
        <v>1</v>
      </c>
      <c r="H343" s="20" t="s">
        <v>125</v>
      </c>
      <c r="I343" s="20" t="s">
        <v>125</v>
      </c>
      <c r="J343" s="20" t="s">
        <v>125</v>
      </c>
      <c r="K343" s="20" t="s">
        <v>125</v>
      </c>
      <c r="L343" s="20" t="s">
        <v>125</v>
      </c>
      <c r="M343" s="22">
        <v>1</v>
      </c>
      <c r="N343" s="20" t="s">
        <v>125</v>
      </c>
      <c r="O343" s="20" t="s">
        <v>125</v>
      </c>
      <c r="P343" s="22">
        <v>1</v>
      </c>
      <c r="Q343" s="20" t="s">
        <v>125</v>
      </c>
      <c r="R343" s="20" t="s">
        <v>125</v>
      </c>
      <c r="S343" s="22">
        <v>1</v>
      </c>
      <c r="T343" s="154">
        <f t="shared" si="6"/>
        <v>1</v>
      </c>
    </row>
    <row r="344" spans="1:20" s="9" customFormat="1" ht="112" x14ac:dyDescent="0.2">
      <c r="A344" s="19" t="s">
        <v>64</v>
      </c>
      <c r="B344" s="19" t="s">
        <v>680</v>
      </c>
      <c r="C344" s="19" t="s">
        <v>681</v>
      </c>
      <c r="D344" s="19" t="s">
        <v>613</v>
      </c>
      <c r="E344" s="19" t="s">
        <v>297</v>
      </c>
      <c r="F344" s="19" t="s">
        <v>695</v>
      </c>
      <c r="G344" s="214">
        <v>1</v>
      </c>
      <c r="H344" s="20" t="s">
        <v>125</v>
      </c>
      <c r="I344" s="20" t="s">
        <v>125</v>
      </c>
      <c r="J344" s="20" t="s">
        <v>125</v>
      </c>
      <c r="K344" s="20" t="s">
        <v>125</v>
      </c>
      <c r="L344" s="20" t="s">
        <v>125</v>
      </c>
      <c r="M344" s="22">
        <v>1</v>
      </c>
      <c r="N344" s="20" t="s">
        <v>125</v>
      </c>
      <c r="O344" s="20" t="s">
        <v>125</v>
      </c>
      <c r="P344" s="22">
        <v>1</v>
      </c>
      <c r="Q344" s="20" t="s">
        <v>125</v>
      </c>
      <c r="R344" s="20" t="s">
        <v>125</v>
      </c>
      <c r="S344" s="22">
        <v>1</v>
      </c>
      <c r="T344" s="154">
        <f t="shared" si="6"/>
        <v>1</v>
      </c>
    </row>
    <row r="345" spans="1:20" s="9" customFormat="1" ht="112" x14ac:dyDescent="0.2">
      <c r="A345" s="19" t="s">
        <v>64</v>
      </c>
      <c r="B345" s="19" t="s">
        <v>680</v>
      </c>
      <c r="C345" s="19" t="s">
        <v>681</v>
      </c>
      <c r="D345" s="19" t="s">
        <v>614</v>
      </c>
      <c r="E345" s="19" t="s">
        <v>297</v>
      </c>
      <c r="F345" s="19" t="s">
        <v>696</v>
      </c>
      <c r="G345" s="214">
        <v>1</v>
      </c>
      <c r="H345" s="20" t="s">
        <v>125</v>
      </c>
      <c r="I345" s="20" t="s">
        <v>125</v>
      </c>
      <c r="J345" s="20" t="s">
        <v>125</v>
      </c>
      <c r="K345" s="20" t="s">
        <v>125</v>
      </c>
      <c r="L345" s="20" t="s">
        <v>125</v>
      </c>
      <c r="M345" s="22">
        <v>1</v>
      </c>
      <c r="N345" s="20" t="s">
        <v>125</v>
      </c>
      <c r="O345" s="20" t="s">
        <v>125</v>
      </c>
      <c r="P345" s="22">
        <v>1</v>
      </c>
      <c r="Q345" s="20" t="s">
        <v>125</v>
      </c>
      <c r="R345" s="20" t="s">
        <v>125</v>
      </c>
      <c r="S345" s="22">
        <v>1</v>
      </c>
      <c r="T345" s="154">
        <f t="shared" si="6"/>
        <v>1</v>
      </c>
    </row>
    <row r="346" spans="1:20" s="9" customFormat="1" ht="112" x14ac:dyDescent="0.2">
      <c r="A346" s="19" t="s">
        <v>64</v>
      </c>
      <c r="B346" s="19" t="s">
        <v>680</v>
      </c>
      <c r="C346" s="19" t="s">
        <v>681</v>
      </c>
      <c r="D346" s="19" t="s">
        <v>615</v>
      </c>
      <c r="E346" s="19" t="s">
        <v>297</v>
      </c>
      <c r="F346" s="19" t="s">
        <v>697</v>
      </c>
      <c r="G346" s="214">
        <v>1</v>
      </c>
      <c r="H346" s="20" t="s">
        <v>125</v>
      </c>
      <c r="I346" s="20" t="s">
        <v>125</v>
      </c>
      <c r="J346" s="20" t="s">
        <v>125</v>
      </c>
      <c r="K346" s="20" t="s">
        <v>125</v>
      </c>
      <c r="L346" s="20" t="s">
        <v>125</v>
      </c>
      <c r="M346" s="22">
        <v>1</v>
      </c>
      <c r="N346" s="20" t="s">
        <v>125</v>
      </c>
      <c r="O346" s="20" t="s">
        <v>125</v>
      </c>
      <c r="P346" s="22">
        <v>1</v>
      </c>
      <c r="Q346" s="20" t="s">
        <v>125</v>
      </c>
      <c r="R346" s="20" t="s">
        <v>125</v>
      </c>
      <c r="S346" s="22">
        <v>1</v>
      </c>
      <c r="T346" s="154">
        <f t="shared" si="6"/>
        <v>1</v>
      </c>
    </row>
    <row r="347" spans="1:20" s="9" customFormat="1" ht="112" x14ac:dyDescent="0.2">
      <c r="A347" s="19" t="s">
        <v>64</v>
      </c>
      <c r="B347" s="19" t="s">
        <v>680</v>
      </c>
      <c r="C347" s="19" t="s">
        <v>681</v>
      </c>
      <c r="D347" s="19" t="s">
        <v>616</v>
      </c>
      <c r="E347" s="19" t="s">
        <v>297</v>
      </c>
      <c r="F347" s="19" t="s">
        <v>698</v>
      </c>
      <c r="G347" s="214">
        <v>1</v>
      </c>
      <c r="H347" s="20" t="s">
        <v>125</v>
      </c>
      <c r="I347" s="20" t="s">
        <v>125</v>
      </c>
      <c r="J347" s="20" t="s">
        <v>125</v>
      </c>
      <c r="K347" s="20" t="s">
        <v>125</v>
      </c>
      <c r="L347" s="20" t="s">
        <v>125</v>
      </c>
      <c r="M347" s="22">
        <v>1</v>
      </c>
      <c r="N347" s="20" t="s">
        <v>125</v>
      </c>
      <c r="O347" s="20" t="s">
        <v>125</v>
      </c>
      <c r="P347" s="22">
        <v>1</v>
      </c>
      <c r="Q347" s="20" t="s">
        <v>125</v>
      </c>
      <c r="R347" s="20" t="s">
        <v>125</v>
      </c>
      <c r="S347" s="22">
        <v>1</v>
      </c>
      <c r="T347" s="154">
        <f t="shared" si="6"/>
        <v>1</v>
      </c>
    </row>
    <row r="348" spans="1:20" s="9" customFormat="1" ht="112" x14ac:dyDescent="0.2">
      <c r="A348" s="19" t="s">
        <v>64</v>
      </c>
      <c r="B348" s="19" t="s">
        <v>680</v>
      </c>
      <c r="C348" s="19" t="s">
        <v>681</v>
      </c>
      <c r="D348" s="19" t="s">
        <v>617</v>
      </c>
      <c r="E348" s="19" t="s">
        <v>297</v>
      </c>
      <c r="F348" s="19" t="s">
        <v>699</v>
      </c>
      <c r="G348" s="214">
        <v>1</v>
      </c>
      <c r="H348" s="20" t="s">
        <v>125</v>
      </c>
      <c r="I348" s="20" t="s">
        <v>125</v>
      </c>
      <c r="J348" s="20" t="s">
        <v>125</v>
      </c>
      <c r="K348" s="20" t="s">
        <v>125</v>
      </c>
      <c r="L348" s="20" t="s">
        <v>125</v>
      </c>
      <c r="M348" s="22">
        <v>1</v>
      </c>
      <c r="N348" s="20" t="s">
        <v>125</v>
      </c>
      <c r="O348" s="20" t="s">
        <v>125</v>
      </c>
      <c r="P348" s="22">
        <v>1</v>
      </c>
      <c r="Q348" s="20" t="s">
        <v>125</v>
      </c>
      <c r="R348" s="20" t="s">
        <v>125</v>
      </c>
      <c r="S348" s="22">
        <v>1</v>
      </c>
      <c r="T348" s="154">
        <f t="shared" si="6"/>
        <v>1</v>
      </c>
    </row>
    <row r="349" spans="1:20" s="9" customFormat="1" ht="112" x14ac:dyDescent="0.2">
      <c r="A349" s="19" t="s">
        <v>64</v>
      </c>
      <c r="B349" s="19" t="s">
        <v>680</v>
      </c>
      <c r="C349" s="19" t="s">
        <v>681</v>
      </c>
      <c r="D349" s="19" t="s">
        <v>618</v>
      </c>
      <c r="E349" s="19" t="s">
        <v>297</v>
      </c>
      <c r="F349" s="19" t="s">
        <v>700</v>
      </c>
      <c r="G349" s="214">
        <v>1</v>
      </c>
      <c r="H349" s="20" t="s">
        <v>125</v>
      </c>
      <c r="I349" s="20" t="s">
        <v>125</v>
      </c>
      <c r="J349" s="20" t="s">
        <v>125</v>
      </c>
      <c r="K349" s="20" t="s">
        <v>125</v>
      </c>
      <c r="L349" s="20" t="s">
        <v>125</v>
      </c>
      <c r="M349" s="22">
        <v>1</v>
      </c>
      <c r="N349" s="20" t="s">
        <v>125</v>
      </c>
      <c r="O349" s="20" t="s">
        <v>125</v>
      </c>
      <c r="P349" s="22">
        <v>1</v>
      </c>
      <c r="Q349" s="20" t="s">
        <v>125</v>
      </c>
      <c r="R349" s="20" t="s">
        <v>125</v>
      </c>
      <c r="S349" s="22">
        <v>1</v>
      </c>
      <c r="T349" s="154">
        <f t="shared" si="6"/>
        <v>1</v>
      </c>
    </row>
    <row r="350" spans="1:20" s="9" customFormat="1" ht="28" x14ac:dyDescent="0.2">
      <c r="A350" s="19" t="s">
        <v>64</v>
      </c>
      <c r="B350" s="19" t="s">
        <v>680</v>
      </c>
      <c r="C350" s="19" t="s">
        <v>701</v>
      </c>
      <c r="D350" s="19" t="s">
        <v>596</v>
      </c>
      <c r="E350" s="19" t="s">
        <v>702</v>
      </c>
      <c r="F350" s="19" t="s">
        <v>284</v>
      </c>
      <c r="G350" s="19">
        <v>6</v>
      </c>
      <c r="H350" s="20" t="s">
        <v>125</v>
      </c>
      <c r="I350" s="20" t="s">
        <v>125</v>
      </c>
      <c r="J350" s="20" t="s">
        <v>125</v>
      </c>
      <c r="K350" s="20" t="s">
        <v>125</v>
      </c>
      <c r="L350" s="20" t="s">
        <v>125</v>
      </c>
      <c r="M350" s="24">
        <v>2</v>
      </c>
      <c r="N350" s="20" t="s">
        <v>125</v>
      </c>
      <c r="O350" s="20" t="s">
        <v>125</v>
      </c>
      <c r="P350" s="24">
        <v>2</v>
      </c>
      <c r="Q350" s="20" t="s">
        <v>125</v>
      </c>
      <c r="R350" s="20" t="s">
        <v>125</v>
      </c>
      <c r="S350" s="24">
        <v>2</v>
      </c>
      <c r="T350" s="118">
        <f t="shared" ref="T350:T370" si="7">+SUM(H350:S350)-G350</f>
        <v>0</v>
      </c>
    </row>
    <row r="351" spans="1:20" s="9" customFormat="1" ht="28" x14ac:dyDescent="0.2">
      <c r="A351" s="19" t="s">
        <v>64</v>
      </c>
      <c r="B351" s="19" t="s">
        <v>680</v>
      </c>
      <c r="C351" s="19" t="s">
        <v>701</v>
      </c>
      <c r="D351" s="19" t="s">
        <v>600</v>
      </c>
      <c r="E351" s="19" t="s">
        <v>702</v>
      </c>
      <c r="F351" s="19" t="s">
        <v>284</v>
      </c>
      <c r="G351" s="19">
        <v>14</v>
      </c>
      <c r="H351" s="20" t="s">
        <v>125</v>
      </c>
      <c r="I351" s="20" t="s">
        <v>125</v>
      </c>
      <c r="J351" s="20" t="s">
        <v>125</v>
      </c>
      <c r="K351" s="20" t="s">
        <v>125</v>
      </c>
      <c r="L351" s="20" t="s">
        <v>125</v>
      </c>
      <c r="M351" s="24">
        <v>6</v>
      </c>
      <c r="N351" s="20" t="s">
        <v>125</v>
      </c>
      <c r="O351" s="20" t="s">
        <v>125</v>
      </c>
      <c r="P351" s="24">
        <v>4</v>
      </c>
      <c r="Q351" s="20" t="s">
        <v>125</v>
      </c>
      <c r="R351" s="20" t="s">
        <v>125</v>
      </c>
      <c r="S351" s="24">
        <v>4</v>
      </c>
      <c r="T351" s="118">
        <f t="shared" si="7"/>
        <v>0</v>
      </c>
    </row>
    <row r="352" spans="1:20" s="9" customFormat="1" ht="28" x14ac:dyDescent="0.2">
      <c r="A352" s="19" t="s">
        <v>64</v>
      </c>
      <c r="B352" s="19" t="s">
        <v>680</v>
      </c>
      <c r="C352" s="19" t="s">
        <v>701</v>
      </c>
      <c r="D352" s="19" t="s">
        <v>601</v>
      </c>
      <c r="E352" s="19" t="s">
        <v>702</v>
      </c>
      <c r="F352" s="19" t="s">
        <v>284</v>
      </c>
      <c r="G352" s="19">
        <v>6</v>
      </c>
      <c r="H352" s="20" t="s">
        <v>125</v>
      </c>
      <c r="I352" s="20" t="s">
        <v>125</v>
      </c>
      <c r="J352" s="20" t="s">
        <v>125</v>
      </c>
      <c r="K352" s="20" t="s">
        <v>125</v>
      </c>
      <c r="L352" s="20" t="s">
        <v>125</v>
      </c>
      <c r="M352" s="24">
        <v>2</v>
      </c>
      <c r="N352" s="20" t="s">
        <v>125</v>
      </c>
      <c r="O352" s="20" t="s">
        <v>125</v>
      </c>
      <c r="P352" s="24">
        <v>2</v>
      </c>
      <c r="Q352" s="20" t="s">
        <v>125</v>
      </c>
      <c r="R352" s="20" t="s">
        <v>125</v>
      </c>
      <c r="S352" s="24">
        <v>2</v>
      </c>
      <c r="T352" s="118">
        <f t="shared" si="7"/>
        <v>0</v>
      </c>
    </row>
    <row r="353" spans="1:20" s="9" customFormat="1" ht="28" x14ac:dyDescent="0.2">
      <c r="A353" s="19" t="s">
        <v>64</v>
      </c>
      <c r="B353" s="19" t="s">
        <v>680</v>
      </c>
      <c r="C353" s="19" t="s">
        <v>701</v>
      </c>
      <c r="D353" s="19" t="s">
        <v>602</v>
      </c>
      <c r="E353" s="19" t="s">
        <v>702</v>
      </c>
      <c r="F353" s="19" t="s">
        <v>284</v>
      </c>
      <c r="G353" s="19">
        <v>14</v>
      </c>
      <c r="H353" s="20" t="s">
        <v>125</v>
      </c>
      <c r="I353" s="20" t="s">
        <v>125</v>
      </c>
      <c r="J353" s="20" t="s">
        <v>125</v>
      </c>
      <c r="K353" s="20" t="s">
        <v>125</v>
      </c>
      <c r="L353" s="20" t="s">
        <v>125</v>
      </c>
      <c r="M353" s="24">
        <v>6</v>
      </c>
      <c r="N353" s="20" t="s">
        <v>125</v>
      </c>
      <c r="O353" s="20" t="s">
        <v>125</v>
      </c>
      <c r="P353" s="24">
        <v>4</v>
      </c>
      <c r="Q353" s="20" t="s">
        <v>125</v>
      </c>
      <c r="R353" s="20" t="s">
        <v>125</v>
      </c>
      <c r="S353" s="24">
        <v>4</v>
      </c>
      <c r="T353" s="118">
        <f t="shared" si="7"/>
        <v>0</v>
      </c>
    </row>
    <row r="354" spans="1:20" s="9" customFormat="1" ht="28" x14ac:dyDescent="0.2">
      <c r="A354" s="19" t="s">
        <v>64</v>
      </c>
      <c r="B354" s="19" t="s">
        <v>680</v>
      </c>
      <c r="C354" s="19" t="s">
        <v>701</v>
      </c>
      <c r="D354" s="19" t="s">
        <v>603</v>
      </c>
      <c r="E354" s="19" t="s">
        <v>702</v>
      </c>
      <c r="F354" s="19" t="s">
        <v>284</v>
      </c>
      <c r="G354" s="19">
        <v>6</v>
      </c>
      <c r="H354" s="20" t="s">
        <v>125</v>
      </c>
      <c r="I354" s="20" t="s">
        <v>125</v>
      </c>
      <c r="J354" s="20" t="s">
        <v>125</v>
      </c>
      <c r="K354" s="20" t="s">
        <v>125</v>
      </c>
      <c r="L354" s="20" t="s">
        <v>125</v>
      </c>
      <c r="M354" s="24">
        <v>2</v>
      </c>
      <c r="N354" s="20" t="s">
        <v>125</v>
      </c>
      <c r="O354" s="20" t="s">
        <v>125</v>
      </c>
      <c r="P354" s="24">
        <v>2</v>
      </c>
      <c r="Q354" s="20" t="s">
        <v>125</v>
      </c>
      <c r="R354" s="20" t="s">
        <v>125</v>
      </c>
      <c r="S354" s="24">
        <v>2</v>
      </c>
      <c r="T354" s="118">
        <f t="shared" si="7"/>
        <v>0</v>
      </c>
    </row>
    <row r="355" spans="1:20" s="9" customFormat="1" ht="28" x14ac:dyDescent="0.2">
      <c r="A355" s="19" t="s">
        <v>64</v>
      </c>
      <c r="B355" s="19" t="s">
        <v>680</v>
      </c>
      <c r="C355" s="19" t="s">
        <v>701</v>
      </c>
      <c r="D355" s="19" t="s">
        <v>604</v>
      </c>
      <c r="E355" s="19" t="s">
        <v>702</v>
      </c>
      <c r="F355" s="19" t="s">
        <v>284</v>
      </c>
      <c r="G355" s="19">
        <v>14</v>
      </c>
      <c r="H355" s="20" t="s">
        <v>125</v>
      </c>
      <c r="I355" s="20" t="s">
        <v>125</v>
      </c>
      <c r="J355" s="20" t="s">
        <v>125</v>
      </c>
      <c r="K355" s="20" t="s">
        <v>125</v>
      </c>
      <c r="L355" s="20" t="s">
        <v>125</v>
      </c>
      <c r="M355" s="24">
        <v>6</v>
      </c>
      <c r="N355" s="20" t="s">
        <v>125</v>
      </c>
      <c r="O355" s="20" t="s">
        <v>125</v>
      </c>
      <c r="P355" s="24">
        <v>4</v>
      </c>
      <c r="Q355" s="20" t="s">
        <v>125</v>
      </c>
      <c r="R355" s="20" t="s">
        <v>125</v>
      </c>
      <c r="S355" s="24">
        <v>4</v>
      </c>
      <c r="T355" s="118">
        <f t="shared" si="7"/>
        <v>0</v>
      </c>
    </row>
    <row r="356" spans="1:20" s="9" customFormat="1" ht="28" x14ac:dyDescent="0.2">
      <c r="A356" s="19" t="s">
        <v>64</v>
      </c>
      <c r="B356" s="19" t="s">
        <v>680</v>
      </c>
      <c r="C356" s="19" t="s">
        <v>701</v>
      </c>
      <c r="D356" s="19" t="s">
        <v>605</v>
      </c>
      <c r="E356" s="19" t="s">
        <v>702</v>
      </c>
      <c r="F356" s="19" t="s">
        <v>284</v>
      </c>
      <c r="G356" s="19">
        <v>14</v>
      </c>
      <c r="H356" s="20" t="s">
        <v>125</v>
      </c>
      <c r="I356" s="20" t="s">
        <v>125</v>
      </c>
      <c r="J356" s="20" t="s">
        <v>125</v>
      </c>
      <c r="K356" s="20" t="s">
        <v>125</v>
      </c>
      <c r="L356" s="20" t="s">
        <v>125</v>
      </c>
      <c r="M356" s="24">
        <v>7</v>
      </c>
      <c r="N356" s="20" t="s">
        <v>125</v>
      </c>
      <c r="O356" s="20" t="s">
        <v>125</v>
      </c>
      <c r="P356" s="24">
        <v>3</v>
      </c>
      <c r="Q356" s="20" t="s">
        <v>125</v>
      </c>
      <c r="R356" s="20" t="s">
        <v>125</v>
      </c>
      <c r="S356" s="24">
        <v>4</v>
      </c>
      <c r="T356" s="118">
        <f t="shared" si="7"/>
        <v>0</v>
      </c>
    </row>
    <row r="357" spans="1:20" s="9" customFormat="1" ht="28" x14ac:dyDescent="0.2">
      <c r="A357" s="19" t="s">
        <v>64</v>
      </c>
      <c r="B357" s="19" t="s">
        <v>680</v>
      </c>
      <c r="C357" s="19" t="s">
        <v>701</v>
      </c>
      <c r="D357" s="19" t="s">
        <v>606</v>
      </c>
      <c r="E357" s="19" t="s">
        <v>702</v>
      </c>
      <c r="F357" s="19" t="s">
        <v>284</v>
      </c>
      <c r="G357" s="19">
        <v>14</v>
      </c>
      <c r="H357" s="20" t="s">
        <v>125</v>
      </c>
      <c r="I357" s="20" t="s">
        <v>125</v>
      </c>
      <c r="J357" s="20" t="s">
        <v>125</v>
      </c>
      <c r="K357" s="20" t="s">
        <v>125</v>
      </c>
      <c r="L357" s="20" t="s">
        <v>125</v>
      </c>
      <c r="M357" s="24">
        <v>6</v>
      </c>
      <c r="N357" s="20" t="s">
        <v>125</v>
      </c>
      <c r="O357" s="20" t="s">
        <v>125</v>
      </c>
      <c r="P357" s="24">
        <v>4</v>
      </c>
      <c r="Q357" s="20" t="s">
        <v>125</v>
      </c>
      <c r="R357" s="20" t="s">
        <v>125</v>
      </c>
      <c r="S357" s="24">
        <v>4</v>
      </c>
      <c r="T357" s="118">
        <f t="shared" si="7"/>
        <v>0</v>
      </c>
    </row>
    <row r="358" spans="1:20" s="9" customFormat="1" ht="28" x14ac:dyDescent="0.2">
      <c r="A358" s="19" t="s">
        <v>64</v>
      </c>
      <c r="B358" s="19" t="s">
        <v>680</v>
      </c>
      <c r="C358" s="19" t="s">
        <v>701</v>
      </c>
      <c r="D358" s="19" t="s">
        <v>607</v>
      </c>
      <c r="E358" s="19" t="s">
        <v>702</v>
      </c>
      <c r="F358" s="19" t="s">
        <v>284</v>
      </c>
      <c r="G358" s="19">
        <v>14</v>
      </c>
      <c r="H358" s="20" t="s">
        <v>125</v>
      </c>
      <c r="I358" s="20" t="s">
        <v>125</v>
      </c>
      <c r="J358" s="20" t="s">
        <v>125</v>
      </c>
      <c r="K358" s="20" t="s">
        <v>125</v>
      </c>
      <c r="L358" s="20" t="s">
        <v>125</v>
      </c>
      <c r="M358" s="24">
        <v>6</v>
      </c>
      <c r="N358" s="20" t="s">
        <v>125</v>
      </c>
      <c r="O358" s="20" t="s">
        <v>125</v>
      </c>
      <c r="P358" s="24">
        <v>4</v>
      </c>
      <c r="Q358" s="20" t="s">
        <v>125</v>
      </c>
      <c r="R358" s="20" t="s">
        <v>125</v>
      </c>
      <c r="S358" s="24">
        <v>4</v>
      </c>
      <c r="T358" s="118">
        <f t="shared" si="7"/>
        <v>0</v>
      </c>
    </row>
    <row r="359" spans="1:20" s="9" customFormat="1" ht="28" x14ac:dyDescent="0.2">
      <c r="A359" s="19" t="s">
        <v>64</v>
      </c>
      <c r="B359" s="19" t="s">
        <v>680</v>
      </c>
      <c r="C359" s="19" t="s">
        <v>701</v>
      </c>
      <c r="D359" s="19" t="s">
        <v>608</v>
      </c>
      <c r="E359" s="19" t="s">
        <v>702</v>
      </c>
      <c r="F359" s="19" t="s">
        <v>284</v>
      </c>
      <c r="G359" s="19">
        <v>21</v>
      </c>
      <c r="H359" s="20" t="s">
        <v>125</v>
      </c>
      <c r="I359" s="20" t="s">
        <v>125</v>
      </c>
      <c r="J359" s="20" t="s">
        <v>125</v>
      </c>
      <c r="K359" s="20" t="s">
        <v>125</v>
      </c>
      <c r="L359" s="20" t="s">
        <v>125</v>
      </c>
      <c r="M359" s="24">
        <v>8</v>
      </c>
      <c r="N359" s="20" t="s">
        <v>125</v>
      </c>
      <c r="O359" s="20" t="s">
        <v>125</v>
      </c>
      <c r="P359" s="24">
        <v>6</v>
      </c>
      <c r="Q359" s="20" t="s">
        <v>125</v>
      </c>
      <c r="R359" s="20" t="s">
        <v>125</v>
      </c>
      <c r="S359" s="24">
        <v>7</v>
      </c>
      <c r="T359" s="118">
        <f t="shared" si="7"/>
        <v>0</v>
      </c>
    </row>
    <row r="360" spans="1:20" s="9" customFormat="1" ht="28" x14ac:dyDescent="0.2">
      <c r="A360" s="19" t="s">
        <v>64</v>
      </c>
      <c r="B360" s="19" t="s">
        <v>680</v>
      </c>
      <c r="C360" s="19" t="s">
        <v>701</v>
      </c>
      <c r="D360" s="19" t="s">
        <v>609</v>
      </c>
      <c r="E360" s="19" t="s">
        <v>702</v>
      </c>
      <c r="F360" s="19" t="s">
        <v>284</v>
      </c>
      <c r="G360" s="19">
        <v>6</v>
      </c>
      <c r="H360" s="20" t="s">
        <v>125</v>
      </c>
      <c r="I360" s="20" t="s">
        <v>125</v>
      </c>
      <c r="J360" s="20" t="s">
        <v>125</v>
      </c>
      <c r="K360" s="20" t="s">
        <v>125</v>
      </c>
      <c r="L360" s="20" t="s">
        <v>125</v>
      </c>
      <c r="M360" s="24">
        <v>2</v>
      </c>
      <c r="N360" s="20" t="s">
        <v>125</v>
      </c>
      <c r="O360" s="20" t="s">
        <v>125</v>
      </c>
      <c r="P360" s="24">
        <v>2</v>
      </c>
      <c r="Q360" s="20" t="s">
        <v>125</v>
      </c>
      <c r="R360" s="20" t="s">
        <v>125</v>
      </c>
      <c r="S360" s="24">
        <v>2</v>
      </c>
      <c r="T360" s="118">
        <f t="shared" si="7"/>
        <v>0</v>
      </c>
    </row>
    <row r="361" spans="1:20" s="9" customFormat="1" ht="28" x14ac:dyDescent="0.2">
      <c r="A361" s="19" t="s">
        <v>64</v>
      </c>
      <c r="B361" s="19" t="s">
        <v>680</v>
      </c>
      <c r="C361" s="19" t="s">
        <v>701</v>
      </c>
      <c r="D361" s="19" t="s">
        <v>610</v>
      </c>
      <c r="E361" s="19" t="s">
        <v>702</v>
      </c>
      <c r="F361" s="19" t="s">
        <v>284</v>
      </c>
      <c r="G361" s="19">
        <v>6</v>
      </c>
      <c r="H361" s="20" t="s">
        <v>125</v>
      </c>
      <c r="I361" s="20" t="s">
        <v>125</v>
      </c>
      <c r="J361" s="20" t="s">
        <v>125</v>
      </c>
      <c r="K361" s="20" t="s">
        <v>125</v>
      </c>
      <c r="L361" s="20" t="s">
        <v>125</v>
      </c>
      <c r="M361" s="24">
        <v>2</v>
      </c>
      <c r="N361" s="20" t="s">
        <v>125</v>
      </c>
      <c r="O361" s="20" t="s">
        <v>125</v>
      </c>
      <c r="P361" s="24">
        <v>2</v>
      </c>
      <c r="Q361" s="20" t="s">
        <v>125</v>
      </c>
      <c r="R361" s="20" t="s">
        <v>125</v>
      </c>
      <c r="S361" s="24">
        <v>2</v>
      </c>
      <c r="T361" s="118">
        <f t="shared" si="7"/>
        <v>0</v>
      </c>
    </row>
    <row r="362" spans="1:20" s="9" customFormat="1" ht="28" x14ac:dyDescent="0.2">
      <c r="A362" s="19" t="s">
        <v>64</v>
      </c>
      <c r="B362" s="19" t="s">
        <v>680</v>
      </c>
      <c r="C362" s="19" t="s">
        <v>701</v>
      </c>
      <c r="D362" s="19" t="s">
        <v>611</v>
      </c>
      <c r="E362" s="19" t="s">
        <v>702</v>
      </c>
      <c r="F362" s="19" t="s">
        <v>284</v>
      </c>
      <c r="G362" s="19">
        <v>21</v>
      </c>
      <c r="H362" s="20" t="s">
        <v>125</v>
      </c>
      <c r="I362" s="20" t="s">
        <v>125</v>
      </c>
      <c r="J362" s="20" t="s">
        <v>125</v>
      </c>
      <c r="K362" s="20" t="s">
        <v>125</v>
      </c>
      <c r="L362" s="20" t="s">
        <v>125</v>
      </c>
      <c r="M362" s="24">
        <v>8</v>
      </c>
      <c r="N362" s="20" t="s">
        <v>125</v>
      </c>
      <c r="O362" s="20" t="s">
        <v>125</v>
      </c>
      <c r="P362" s="24">
        <v>6</v>
      </c>
      <c r="Q362" s="20" t="s">
        <v>125</v>
      </c>
      <c r="R362" s="20" t="s">
        <v>125</v>
      </c>
      <c r="S362" s="24">
        <v>7</v>
      </c>
      <c r="T362" s="118">
        <f t="shared" si="7"/>
        <v>0</v>
      </c>
    </row>
    <row r="363" spans="1:20" s="9" customFormat="1" ht="28" x14ac:dyDescent="0.2">
      <c r="A363" s="19" t="s">
        <v>64</v>
      </c>
      <c r="B363" s="19" t="s">
        <v>680</v>
      </c>
      <c r="C363" s="19" t="s">
        <v>701</v>
      </c>
      <c r="D363" s="19" t="s">
        <v>612</v>
      </c>
      <c r="E363" s="19" t="s">
        <v>702</v>
      </c>
      <c r="F363" s="19" t="s">
        <v>284</v>
      </c>
      <c r="G363" s="19">
        <v>6</v>
      </c>
      <c r="H363" s="20" t="s">
        <v>125</v>
      </c>
      <c r="I363" s="20" t="s">
        <v>125</v>
      </c>
      <c r="J363" s="20" t="s">
        <v>125</v>
      </c>
      <c r="K363" s="20" t="s">
        <v>125</v>
      </c>
      <c r="L363" s="20" t="s">
        <v>125</v>
      </c>
      <c r="M363" s="24">
        <v>2</v>
      </c>
      <c r="N363" s="20" t="s">
        <v>125</v>
      </c>
      <c r="O363" s="20" t="s">
        <v>125</v>
      </c>
      <c r="P363" s="24">
        <v>2</v>
      </c>
      <c r="Q363" s="20" t="s">
        <v>125</v>
      </c>
      <c r="R363" s="20" t="s">
        <v>125</v>
      </c>
      <c r="S363" s="24">
        <v>2</v>
      </c>
      <c r="T363" s="118">
        <f t="shared" si="7"/>
        <v>0</v>
      </c>
    </row>
    <row r="364" spans="1:20" s="9" customFormat="1" ht="28" x14ac:dyDescent="0.2">
      <c r="A364" s="19" t="s">
        <v>64</v>
      </c>
      <c r="B364" s="19" t="s">
        <v>680</v>
      </c>
      <c r="C364" s="19" t="s">
        <v>701</v>
      </c>
      <c r="D364" s="19" t="s">
        <v>613</v>
      </c>
      <c r="E364" s="19" t="s">
        <v>702</v>
      </c>
      <c r="F364" s="19" t="s">
        <v>284</v>
      </c>
      <c r="G364" s="19">
        <v>14</v>
      </c>
      <c r="H364" s="20" t="s">
        <v>125</v>
      </c>
      <c r="I364" s="20" t="s">
        <v>125</v>
      </c>
      <c r="J364" s="20" t="s">
        <v>125</v>
      </c>
      <c r="K364" s="20" t="s">
        <v>125</v>
      </c>
      <c r="L364" s="20" t="s">
        <v>125</v>
      </c>
      <c r="M364" s="24">
        <v>6</v>
      </c>
      <c r="N364" s="20" t="s">
        <v>125</v>
      </c>
      <c r="O364" s="20" t="s">
        <v>125</v>
      </c>
      <c r="P364" s="24">
        <v>4</v>
      </c>
      <c r="Q364" s="20" t="s">
        <v>125</v>
      </c>
      <c r="R364" s="20" t="s">
        <v>125</v>
      </c>
      <c r="S364" s="24">
        <v>4</v>
      </c>
      <c r="T364" s="118">
        <f t="shared" si="7"/>
        <v>0</v>
      </c>
    </row>
    <row r="365" spans="1:20" s="9" customFormat="1" ht="28" x14ac:dyDescent="0.2">
      <c r="A365" s="19" t="s">
        <v>64</v>
      </c>
      <c r="B365" s="19" t="s">
        <v>680</v>
      </c>
      <c r="C365" s="19" t="s">
        <v>701</v>
      </c>
      <c r="D365" s="19" t="s">
        <v>614</v>
      </c>
      <c r="E365" s="19" t="s">
        <v>702</v>
      </c>
      <c r="F365" s="19" t="s">
        <v>284</v>
      </c>
      <c r="G365" s="19">
        <v>6</v>
      </c>
      <c r="H365" s="20" t="s">
        <v>125</v>
      </c>
      <c r="I365" s="20" t="s">
        <v>125</v>
      </c>
      <c r="J365" s="20" t="s">
        <v>125</v>
      </c>
      <c r="K365" s="20" t="s">
        <v>125</v>
      </c>
      <c r="L365" s="20" t="s">
        <v>125</v>
      </c>
      <c r="M365" s="24">
        <v>2</v>
      </c>
      <c r="N365" s="20" t="s">
        <v>125</v>
      </c>
      <c r="O365" s="20" t="s">
        <v>125</v>
      </c>
      <c r="P365" s="24">
        <v>2</v>
      </c>
      <c r="Q365" s="20" t="s">
        <v>125</v>
      </c>
      <c r="R365" s="20" t="s">
        <v>125</v>
      </c>
      <c r="S365" s="24">
        <v>2</v>
      </c>
      <c r="T365" s="118">
        <f t="shared" si="7"/>
        <v>0</v>
      </c>
    </row>
    <row r="366" spans="1:20" s="9" customFormat="1" ht="28" x14ac:dyDescent="0.2">
      <c r="A366" s="19" t="s">
        <v>64</v>
      </c>
      <c r="B366" s="19" t="s">
        <v>680</v>
      </c>
      <c r="C366" s="19" t="s">
        <v>701</v>
      </c>
      <c r="D366" s="19" t="s">
        <v>615</v>
      </c>
      <c r="E366" s="19" t="s">
        <v>702</v>
      </c>
      <c r="F366" s="19" t="s">
        <v>284</v>
      </c>
      <c r="G366" s="19">
        <v>28</v>
      </c>
      <c r="H366" s="20" t="s">
        <v>125</v>
      </c>
      <c r="I366" s="20" t="s">
        <v>125</v>
      </c>
      <c r="J366" s="20" t="s">
        <v>125</v>
      </c>
      <c r="K366" s="20" t="s">
        <v>125</v>
      </c>
      <c r="L366" s="20" t="s">
        <v>125</v>
      </c>
      <c r="M366" s="24">
        <v>11</v>
      </c>
      <c r="N366" s="20" t="s">
        <v>125</v>
      </c>
      <c r="O366" s="20" t="s">
        <v>125</v>
      </c>
      <c r="P366" s="24">
        <v>8</v>
      </c>
      <c r="Q366" s="20" t="s">
        <v>125</v>
      </c>
      <c r="R366" s="20" t="s">
        <v>125</v>
      </c>
      <c r="S366" s="24">
        <v>9</v>
      </c>
      <c r="T366" s="118">
        <f t="shared" si="7"/>
        <v>0</v>
      </c>
    </row>
    <row r="367" spans="1:20" s="9" customFormat="1" ht="28" x14ac:dyDescent="0.2">
      <c r="A367" s="19" t="s">
        <v>64</v>
      </c>
      <c r="B367" s="19" t="s">
        <v>680</v>
      </c>
      <c r="C367" s="19" t="s">
        <v>701</v>
      </c>
      <c r="D367" s="19" t="s">
        <v>616</v>
      </c>
      <c r="E367" s="19" t="s">
        <v>702</v>
      </c>
      <c r="F367" s="19" t="s">
        <v>284</v>
      </c>
      <c r="G367" s="19">
        <v>6</v>
      </c>
      <c r="H367" s="20" t="s">
        <v>125</v>
      </c>
      <c r="I367" s="20" t="s">
        <v>125</v>
      </c>
      <c r="J367" s="20" t="s">
        <v>125</v>
      </c>
      <c r="K367" s="20" t="s">
        <v>125</v>
      </c>
      <c r="L367" s="20" t="s">
        <v>125</v>
      </c>
      <c r="M367" s="24">
        <v>2</v>
      </c>
      <c r="N367" s="20" t="s">
        <v>125</v>
      </c>
      <c r="O367" s="20" t="s">
        <v>125</v>
      </c>
      <c r="P367" s="24">
        <v>2</v>
      </c>
      <c r="Q367" s="20" t="s">
        <v>125</v>
      </c>
      <c r="R367" s="20" t="s">
        <v>125</v>
      </c>
      <c r="S367" s="24">
        <v>2</v>
      </c>
      <c r="T367" s="118">
        <f t="shared" si="7"/>
        <v>0</v>
      </c>
    </row>
    <row r="368" spans="1:20" s="9" customFormat="1" ht="28" x14ac:dyDescent="0.2">
      <c r="A368" s="19" t="s">
        <v>64</v>
      </c>
      <c r="B368" s="19" t="s">
        <v>680</v>
      </c>
      <c r="C368" s="19" t="s">
        <v>701</v>
      </c>
      <c r="D368" s="19" t="s">
        <v>617</v>
      </c>
      <c r="E368" s="19" t="s">
        <v>702</v>
      </c>
      <c r="F368" s="19" t="s">
        <v>284</v>
      </c>
      <c r="G368" s="19">
        <v>6</v>
      </c>
      <c r="H368" s="20" t="s">
        <v>125</v>
      </c>
      <c r="I368" s="20" t="s">
        <v>125</v>
      </c>
      <c r="J368" s="20" t="s">
        <v>125</v>
      </c>
      <c r="K368" s="20" t="s">
        <v>125</v>
      </c>
      <c r="L368" s="20" t="s">
        <v>125</v>
      </c>
      <c r="M368" s="24">
        <v>2</v>
      </c>
      <c r="N368" s="20" t="s">
        <v>125</v>
      </c>
      <c r="O368" s="20" t="s">
        <v>125</v>
      </c>
      <c r="P368" s="24">
        <v>2</v>
      </c>
      <c r="Q368" s="20" t="s">
        <v>125</v>
      </c>
      <c r="R368" s="20" t="s">
        <v>125</v>
      </c>
      <c r="S368" s="24">
        <v>2</v>
      </c>
      <c r="T368" s="118">
        <f t="shared" si="7"/>
        <v>0</v>
      </c>
    </row>
    <row r="369" spans="1:20" s="9" customFormat="1" ht="28" x14ac:dyDescent="0.2">
      <c r="A369" s="19" t="s">
        <v>64</v>
      </c>
      <c r="B369" s="19" t="s">
        <v>680</v>
      </c>
      <c r="C369" s="19" t="s">
        <v>701</v>
      </c>
      <c r="D369" s="19" t="s">
        <v>618</v>
      </c>
      <c r="E369" s="19" t="s">
        <v>702</v>
      </c>
      <c r="F369" s="19" t="s">
        <v>284</v>
      </c>
      <c r="G369" s="19">
        <v>14</v>
      </c>
      <c r="H369" s="20" t="s">
        <v>125</v>
      </c>
      <c r="I369" s="20" t="s">
        <v>125</v>
      </c>
      <c r="J369" s="20" t="s">
        <v>125</v>
      </c>
      <c r="K369" s="20" t="s">
        <v>125</v>
      </c>
      <c r="L369" s="20" t="s">
        <v>125</v>
      </c>
      <c r="M369" s="24">
        <v>6</v>
      </c>
      <c r="N369" s="20" t="s">
        <v>125</v>
      </c>
      <c r="O369" s="20" t="s">
        <v>125</v>
      </c>
      <c r="P369" s="24">
        <v>4</v>
      </c>
      <c r="Q369" s="20" t="s">
        <v>125</v>
      </c>
      <c r="R369" s="20" t="s">
        <v>125</v>
      </c>
      <c r="S369" s="24">
        <v>4</v>
      </c>
      <c r="T369" s="118">
        <f t="shared" si="7"/>
        <v>0</v>
      </c>
    </row>
    <row r="370" spans="1:20" s="9" customFormat="1" ht="28" x14ac:dyDescent="0.2">
      <c r="A370" s="19" t="s">
        <v>64</v>
      </c>
      <c r="B370" s="19" t="s">
        <v>680</v>
      </c>
      <c r="C370" s="19" t="s">
        <v>701</v>
      </c>
      <c r="D370" s="19" t="s">
        <v>104</v>
      </c>
      <c r="E370" s="19" t="s">
        <v>702</v>
      </c>
      <c r="F370" s="19" t="s">
        <v>284</v>
      </c>
      <c r="G370" s="19">
        <v>4</v>
      </c>
      <c r="H370" s="20" t="s">
        <v>125</v>
      </c>
      <c r="I370" s="20" t="s">
        <v>125</v>
      </c>
      <c r="J370" s="20" t="s">
        <v>125</v>
      </c>
      <c r="K370" s="20" t="s">
        <v>125</v>
      </c>
      <c r="L370" s="20" t="s">
        <v>125</v>
      </c>
      <c r="M370" s="19">
        <v>1</v>
      </c>
      <c r="N370" s="20" t="s">
        <v>125</v>
      </c>
      <c r="O370" s="20" t="s">
        <v>125</v>
      </c>
      <c r="P370" s="20" t="s">
        <v>125</v>
      </c>
      <c r="Q370" s="20" t="s">
        <v>125</v>
      </c>
      <c r="R370" s="20" t="s">
        <v>125</v>
      </c>
      <c r="S370" s="19">
        <v>3</v>
      </c>
      <c r="T370" s="118">
        <f t="shared" si="7"/>
        <v>0</v>
      </c>
    </row>
    <row r="371" spans="1:20" s="9" customFormat="1" ht="56" x14ac:dyDescent="0.2">
      <c r="A371" s="19" t="s">
        <v>64</v>
      </c>
      <c r="B371" s="19" t="s">
        <v>680</v>
      </c>
      <c r="C371" s="19" t="s">
        <v>320</v>
      </c>
      <c r="D371" s="156" t="s">
        <v>596</v>
      </c>
      <c r="E371" s="19" t="s">
        <v>321</v>
      </c>
      <c r="F371" s="19" t="s">
        <v>322</v>
      </c>
      <c r="G371" s="19">
        <v>57</v>
      </c>
      <c r="H371" s="20" t="s">
        <v>125</v>
      </c>
      <c r="I371" s="20" t="s">
        <v>125</v>
      </c>
      <c r="J371" s="20" t="s">
        <v>125</v>
      </c>
      <c r="K371" s="20" t="s">
        <v>125</v>
      </c>
      <c r="L371" s="20" t="s">
        <v>125</v>
      </c>
      <c r="M371" s="20" t="s">
        <v>125</v>
      </c>
      <c r="N371" s="20" t="s">
        <v>125</v>
      </c>
      <c r="O371" s="20" t="s">
        <v>125</v>
      </c>
      <c r="P371" s="24">
        <v>29</v>
      </c>
      <c r="Q371" s="20" t="s">
        <v>125</v>
      </c>
      <c r="R371" s="20" t="s">
        <v>125</v>
      </c>
      <c r="S371" s="24">
        <v>28</v>
      </c>
      <c r="T371" s="118">
        <f>+SUM(H371:S371)-G371</f>
        <v>0</v>
      </c>
    </row>
    <row r="372" spans="1:20" s="9" customFormat="1" ht="56" x14ac:dyDescent="0.2">
      <c r="A372" s="19" t="s">
        <v>64</v>
      </c>
      <c r="B372" s="19" t="s">
        <v>680</v>
      </c>
      <c r="C372" s="19" t="s">
        <v>320</v>
      </c>
      <c r="D372" s="156" t="s">
        <v>600</v>
      </c>
      <c r="E372" s="19" t="s">
        <v>321</v>
      </c>
      <c r="F372" s="19" t="s">
        <v>322</v>
      </c>
      <c r="G372" s="19">
        <v>57</v>
      </c>
      <c r="H372" s="20" t="s">
        <v>125</v>
      </c>
      <c r="I372" s="20" t="s">
        <v>125</v>
      </c>
      <c r="J372" s="20" t="s">
        <v>125</v>
      </c>
      <c r="K372" s="20" t="s">
        <v>125</v>
      </c>
      <c r="L372" s="20" t="s">
        <v>125</v>
      </c>
      <c r="M372" s="20" t="s">
        <v>125</v>
      </c>
      <c r="N372" s="20" t="s">
        <v>125</v>
      </c>
      <c r="O372" s="20" t="s">
        <v>125</v>
      </c>
      <c r="P372" s="24">
        <v>29</v>
      </c>
      <c r="Q372" s="20" t="s">
        <v>125</v>
      </c>
      <c r="R372" s="20" t="s">
        <v>125</v>
      </c>
      <c r="S372" s="24">
        <v>28</v>
      </c>
      <c r="T372" s="118">
        <f t="shared" ref="T372:T390" si="8">+SUM(H372:S372)-G372</f>
        <v>0</v>
      </c>
    </row>
    <row r="373" spans="1:20" s="9" customFormat="1" ht="56" x14ac:dyDescent="0.2">
      <c r="A373" s="19" t="s">
        <v>64</v>
      </c>
      <c r="B373" s="19" t="s">
        <v>680</v>
      </c>
      <c r="C373" s="19" t="s">
        <v>320</v>
      </c>
      <c r="D373" s="156" t="s">
        <v>601</v>
      </c>
      <c r="E373" s="19" t="s">
        <v>321</v>
      </c>
      <c r="F373" s="19" t="s">
        <v>322</v>
      </c>
      <c r="G373" s="19">
        <v>57</v>
      </c>
      <c r="H373" s="20" t="s">
        <v>125</v>
      </c>
      <c r="I373" s="20" t="s">
        <v>125</v>
      </c>
      <c r="J373" s="20" t="s">
        <v>125</v>
      </c>
      <c r="K373" s="20" t="s">
        <v>125</v>
      </c>
      <c r="L373" s="20" t="s">
        <v>125</v>
      </c>
      <c r="M373" s="20" t="s">
        <v>125</v>
      </c>
      <c r="N373" s="20" t="s">
        <v>125</v>
      </c>
      <c r="O373" s="20" t="s">
        <v>125</v>
      </c>
      <c r="P373" s="24">
        <v>29</v>
      </c>
      <c r="Q373" s="20" t="s">
        <v>125</v>
      </c>
      <c r="R373" s="20" t="s">
        <v>125</v>
      </c>
      <c r="S373" s="24">
        <v>28</v>
      </c>
      <c r="T373" s="118">
        <f t="shared" si="8"/>
        <v>0</v>
      </c>
    </row>
    <row r="374" spans="1:20" s="9" customFormat="1" ht="56" x14ac:dyDescent="0.2">
      <c r="A374" s="19" t="s">
        <v>64</v>
      </c>
      <c r="B374" s="19" t="s">
        <v>680</v>
      </c>
      <c r="C374" s="19" t="s">
        <v>320</v>
      </c>
      <c r="D374" s="156" t="s">
        <v>602</v>
      </c>
      <c r="E374" s="19" t="s">
        <v>321</v>
      </c>
      <c r="F374" s="19" t="s">
        <v>322</v>
      </c>
      <c r="G374" s="19">
        <v>57</v>
      </c>
      <c r="H374" s="20" t="s">
        <v>125</v>
      </c>
      <c r="I374" s="20" t="s">
        <v>125</v>
      </c>
      <c r="J374" s="20" t="s">
        <v>125</v>
      </c>
      <c r="K374" s="20" t="s">
        <v>125</v>
      </c>
      <c r="L374" s="20" t="s">
        <v>125</v>
      </c>
      <c r="M374" s="20" t="s">
        <v>125</v>
      </c>
      <c r="N374" s="20" t="s">
        <v>125</v>
      </c>
      <c r="O374" s="20" t="s">
        <v>125</v>
      </c>
      <c r="P374" s="24">
        <v>29</v>
      </c>
      <c r="Q374" s="20" t="s">
        <v>125</v>
      </c>
      <c r="R374" s="20" t="s">
        <v>125</v>
      </c>
      <c r="S374" s="24">
        <v>28</v>
      </c>
      <c r="T374" s="118">
        <f t="shared" si="8"/>
        <v>0</v>
      </c>
    </row>
    <row r="375" spans="1:20" s="9" customFormat="1" ht="56" x14ac:dyDescent="0.2">
      <c r="A375" s="19" t="s">
        <v>64</v>
      </c>
      <c r="B375" s="19" t="s">
        <v>680</v>
      </c>
      <c r="C375" s="19" t="s">
        <v>320</v>
      </c>
      <c r="D375" s="156" t="s">
        <v>603</v>
      </c>
      <c r="E375" s="19" t="s">
        <v>321</v>
      </c>
      <c r="F375" s="19" t="s">
        <v>322</v>
      </c>
      <c r="G375" s="19">
        <v>57</v>
      </c>
      <c r="H375" s="20" t="s">
        <v>125</v>
      </c>
      <c r="I375" s="20" t="s">
        <v>125</v>
      </c>
      <c r="J375" s="20" t="s">
        <v>125</v>
      </c>
      <c r="K375" s="20" t="s">
        <v>125</v>
      </c>
      <c r="L375" s="20" t="s">
        <v>125</v>
      </c>
      <c r="M375" s="20" t="s">
        <v>125</v>
      </c>
      <c r="N375" s="20" t="s">
        <v>125</v>
      </c>
      <c r="O375" s="20" t="s">
        <v>125</v>
      </c>
      <c r="P375" s="24">
        <v>29</v>
      </c>
      <c r="Q375" s="20" t="s">
        <v>125</v>
      </c>
      <c r="R375" s="20" t="s">
        <v>125</v>
      </c>
      <c r="S375" s="24">
        <v>28</v>
      </c>
      <c r="T375" s="118">
        <f t="shared" si="8"/>
        <v>0</v>
      </c>
    </row>
    <row r="376" spans="1:20" s="9" customFormat="1" ht="56" x14ac:dyDescent="0.2">
      <c r="A376" s="19" t="s">
        <v>64</v>
      </c>
      <c r="B376" s="19" t="s">
        <v>680</v>
      </c>
      <c r="C376" s="19" t="s">
        <v>320</v>
      </c>
      <c r="D376" s="156" t="s">
        <v>604</v>
      </c>
      <c r="E376" s="19" t="s">
        <v>321</v>
      </c>
      <c r="F376" s="19" t="s">
        <v>322</v>
      </c>
      <c r="G376" s="19">
        <v>57</v>
      </c>
      <c r="H376" s="20" t="s">
        <v>125</v>
      </c>
      <c r="I376" s="20" t="s">
        <v>125</v>
      </c>
      <c r="J376" s="20" t="s">
        <v>125</v>
      </c>
      <c r="K376" s="20" t="s">
        <v>125</v>
      </c>
      <c r="L376" s="20" t="s">
        <v>125</v>
      </c>
      <c r="M376" s="20" t="s">
        <v>125</v>
      </c>
      <c r="N376" s="20" t="s">
        <v>125</v>
      </c>
      <c r="O376" s="20" t="s">
        <v>125</v>
      </c>
      <c r="P376" s="24">
        <v>29</v>
      </c>
      <c r="Q376" s="20" t="s">
        <v>125</v>
      </c>
      <c r="R376" s="20" t="s">
        <v>125</v>
      </c>
      <c r="S376" s="24">
        <v>28</v>
      </c>
      <c r="T376" s="118">
        <f t="shared" si="8"/>
        <v>0</v>
      </c>
    </row>
    <row r="377" spans="1:20" s="9" customFormat="1" ht="56" x14ac:dyDescent="0.2">
      <c r="A377" s="19" t="s">
        <v>64</v>
      </c>
      <c r="B377" s="19" t="s">
        <v>680</v>
      </c>
      <c r="C377" s="19" t="s">
        <v>320</v>
      </c>
      <c r="D377" s="156" t="s">
        <v>605</v>
      </c>
      <c r="E377" s="19" t="s">
        <v>321</v>
      </c>
      <c r="F377" s="19" t="s">
        <v>322</v>
      </c>
      <c r="G377" s="19">
        <v>57</v>
      </c>
      <c r="H377" s="20" t="s">
        <v>125</v>
      </c>
      <c r="I377" s="20" t="s">
        <v>125</v>
      </c>
      <c r="J377" s="20" t="s">
        <v>125</v>
      </c>
      <c r="K377" s="20" t="s">
        <v>125</v>
      </c>
      <c r="L377" s="20" t="s">
        <v>125</v>
      </c>
      <c r="M377" s="20" t="s">
        <v>125</v>
      </c>
      <c r="N377" s="20" t="s">
        <v>125</v>
      </c>
      <c r="O377" s="20" t="s">
        <v>125</v>
      </c>
      <c r="P377" s="20" t="s">
        <v>125</v>
      </c>
      <c r="Q377" s="20" t="s">
        <v>125</v>
      </c>
      <c r="R377" s="20" t="s">
        <v>125</v>
      </c>
      <c r="S377" s="24">
        <v>57</v>
      </c>
      <c r="T377" s="118">
        <f>+SUM(H377:S377)-G377</f>
        <v>0</v>
      </c>
    </row>
    <row r="378" spans="1:20" s="9" customFormat="1" ht="56" x14ac:dyDescent="0.2">
      <c r="A378" s="19" t="s">
        <v>64</v>
      </c>
      <c r="B378" s="19" t="s">
        <v>680</v>
      </c>
      <c r="C378" s="19" t="s">
        <v>320</v>
      </c>
      <c r="D378" s="156" t="s">
        <v>606</v>
      </c>
      <c r="E378" s="19" t="s">
        <v>321</v>
      </c>
      <c r="F378" s="19" t="s">
        <v>322</v>
      </c>
      <c r="G378" s="19">
        <v>57</v>
      </c>
      <c r="H378" s="20" t="s">
        <v>125</v>
      </c>
      <c r="I378" s="20" t="s">
        <v>125</v>
      </c>
      <c r="J378" s="20" t="s">
        <v>125</v>
      </c>
      <c r="K378" s="20" t="s">
        <v>125</v>
      </c>
      <c r="L378" s="20" t="s">
        <v>125</v>
      </c>
      <c r="M378" s="20" t="s">
        <v>125</v>
      </c>
      <c r="N378" s="20" t="s">
        <v>125</v>
      </c>
      <c r="O378" s="20" t="s">
        <v>125</v>
      </c>
      <c r="P378" s="24">
        <v>29</v>
      </c>
      <c r="Q378" s="20" t="s">
        <v>125</v>
      </c>
      <c r="R378" s="20" t="s">
        <v>125</v>
      </c>
      <c r="S378" s="24">
        <v>28</v>
      </c>
      <c r="T378" s="118">
        <f t="shared" si="8"/>
        <v>0</v>
      </c>
    </row>
    <row r="379" spans="1:20" s="9" customFormat="1" ht="56" x14ac:dyDescent="0.2">
      <c r="A379" s="19" t="s">
        <v>64</v>
      </c>
      <c r="B379" s="19" t="s">
        <v>680</v>
      </c>
      <c r="C379" s="19" t="s">
        <v>320</v>
      </c>
      <c r="D379" s="156" t="s">
        <v>607</v>
      </c>
      <c r="E379" s="19" t="s">
        <v>321</v>
      </c>
      <c r="F379" s="19" t="s">
        <v>322</v>
      </c>
      <c r="G379" s="19">
        <v>57</v>
      </c>
      <c r="H379" s="20" t="s">
        <v>125</v>
      </c>
      <c r="I379" s="20" t="s">
        <v>125</v>
      </c>
      <c r="J379" s="20" t="s">
        <v>125</v>
      </c>
      <c r="K379" s="20" t="s">
        <v>125</v>
      </c>
      <c r="L379" s="20" t="s">
        <v>125</v>
      </c>
      <c r="M379" s="20" t="s">
        <v>125</v>
      </c>
      <c r="N379" s="20" t="s">
        <v>125</v>
      </c>
      <c r="O379" s="20" t="s">
        <v>125</v>
      </c>
      <c r="P379" s="24">
        <v>29</v>
      </c>
      <c r="Q379" s="20" t="s">
        <v>125</v>
      </c>
      <c r="R379" s="20" t="s">
        <v>125</v>
      </c>
      <c r="S379" s="24">
        <v>28</v>
      </c>
      <c r="T379" s="118">
        <f t="shared" si="8"/>
        <v>0</v>
      </c>
    </row>
    <row r="380" spans="1:20" s="9" customFormat="1" ht="56" x14ac:dyDescent="0.2">
      <c r="A380" s="19" t="s">
        <v>64</v>
      </c>
      <c r="B380" s="19" t="s">
        <v>680</v>
      </c>
      <c r="C380" s="19" t="s">
        <v>320</v>
      </c>
      <c r="D380" s="156" t="s">
        <v>608</v>
      </c>
      <c r="E380" s="19" t="s">
        <v>321</v>
      </c>
      <c r="F380" s="19" t="s">
        <v>322</v>
      </c>
      <c r="G380" s="19">
        <v>57</v>
      </c>
      <c r="H380" s="20" t="s">
        <v>125</v>
      </c>
      <c r="I380" s="20" t="s">
        <v>125</v>
      </c>
      <c r="J380" s="20" t="s">
        <v>125</v>
      </c>
      <c r="K380" s="20" t="s">
        <v>125</v>
      </c>
      <c r="L380" s="20" t="s">
        <v>125</v>
      </c>
      <c r="M380" s="20" t="s">
        <v>125</v>
      </c>
      <c r="N380" s="20" t="s">
        <v>125</v>
      </c>
      <c r="O380" s="20" t="s">
        <v>125</v>
      </c>
      <c r="P380" s="24">
        <v>29</v>
      </c>
      <c r="Q380" s="20" t="s">
        <v>125</v>
      </c>
      <c r="R380" s="20" t="s">
        <v>125</v>
      </c>
      <c r="S380" s="24">
        <v>28</v>
      </c>
      <c r="T380" s="118">
        <f t="shared" si="8"/>
        <v>0</v>
      </c>
    </row>
    <row r="381" spans="1:20" s="9" customFormat="1" ht="56" x14ac:dyDescent="0.2">
      <c r="A381" s="19" t="s">
        <v>64</v>
      </c>
      <c r="B381" s="19" t="s">
        <v>680</v>
      </c>
      <c r="C381" s="19" t="s">
        <v>320</v>
      </c>
      <c r="D381" s="156" t="s">
        <v>609</v>
      </c>
      <c r="E381" s="19" t="s">
        <v>321</v>
      </c>
      <c r="F381" s="19" t="s">
        <v>322</v>
      </c>
      <c r="G381" s="19">
        <v>57</v>
      </c>
      <c r="H381" s="20" t="s">
        <v>125</v>
      </c>
      <c r="I381" s="20" t="s">
        <v>125</v>
      </c>
      <c r="J381" s="20" t="s">
        <v>125</v>
      </c>
      <c r="K381" s="20" t="s">
        <v>125</v>
      </c>
      <c r="L381" s="20" t="s">
        <v>125</v>
      </c>
      <c r="M381" s="20" t="s">
        <v>125</v>
      </c>
      <c r="N381" s="20" t="s">
        <v>125</v>
      </c>
      <c r="O381" s="20" t="s">
        <v>125</v>
      </c>
      <c r="P381" s="24">
        <v>29</v>
      </c>
      <c r="Q381" s="20" t="s">
        <v>125</v>
      </c>
      <c r="R381" s="20" t="s">
        <v>125</v>
      </c>
      <c r="S381" s="24">
        <v>28</v>
      </c>
      <c r="T381" s="118">
        <f t="shared" si="8"/>
        <v>0</v>
      </c>
    </row>
    <row r="382" spans="1:20" s="9" customFormat="1" ht="56" x14ac:dyDescent="0.2">
      <c r="A382" s="19" t="s">
        <v>64</v>
      </c>
      <c r="B382" s="19" t="s">
        <v>680</v>
      </c>
      <c r="C382" s="19" t="s">
        <v>320</v>
      </c>
      <c r="D382" s="156" t="s">
        <v>610</v>
      </c>
      <c r="E382" s="19" t="s">
        <v>321</v>
      </c>
      <c r="F382" s="19" t="s">
        <v>322</v>
      </c>
      <c r="G382" s="19">
        <v>57</v>
      </c>
      <c r="H382" s="20" t="s">
        <v>125</v>
      </c>
      <c r="I382" s="20" t="s">
        <v>125</v>
      </c>
      <c r="J382" s="20" t="s">
        <v>125</v>
      </c>
      <c r="K382" s="20" t="s">
        <v>125</v>
      </c>
      <c r="L382" s="20" t="s">
        <v>125</v>
      </c>
      <c r="M382" s="20" t="s">
        <v>125</v>
      </c>
      <c r="N382" s="20" t="s">
        <v>125</v>
      </c>
      <c r="O382" s="20" t="s">
        <v>125</v>
      </c>
      <c r="P382" s="24">
        <v>29</v>
      </c>
      <c r="Q382" s="20" t="s">
        <v>125</v>
      </c>
      <c r="R382" s="20" t="s">
        <v>125</v>
      </c>
      <c r="S382" s="24">
        <v>28</v>
      </c>
      <c r="T382" s="118">
        <f t="shared" si="8"/>
        <v>0</v>
      </c>
    </row>
    <row r="383" spans="1:20" s="9" customFormat="1" ht="56" x14ac:dyDescent="0.2">
      <c r="A383" s="19" t="s">
        <v>64</v>
      </c>
      <c r="B383" s="19" t="s">
        <v>680</v>
      </c>
      <c r="C383" s="19" t="s">
        <v>320</v>
      </c>
      <c r="D383" s="156" t="s">
        <v>611</v>
      </c>
      <c r="E383" s="19" t="s">
        <v>321</v>
      </c>
      <c r="F383" s="19" t="s">
        <v>322</v>
      </c>
      <c r="G383" s="19">
        <v>57</v>
      </c>
      <c r="H383" s="20" t="s">
        <v>125</v>
      </c>
      <c r="I383" s="20" t="s">
        <v>125</v>
      </c>
      <c r="J383" s="20" t="s">
        <v>125</v>
      </c>
      <c r="K383" s="20" t="s">
        <v>125</v>
      </c>
      <c r="L383" s="20" t="s">
        <v>125</v>
      </c>
      <c r="M383" s="20" t="s">
        <v>125</v>
      </c>
      <c r="N383" s="20" t="s">
        <v>125</v>
      </c>
      <c r="O383" s="20" t="s">
        <v>125</v>
      </c>
      <c r="P383" s="24">
        <v>29</v>
      </c>
      <c r="Q383" s="20" t="s">
        <v>125</v>
      </c>
      <c r="R383" s="20" t="s">
        <v>125</v>
      </c>
      <c r="S383" s="24">
        <v>28</v>
      </c>
      <c r="T383" s="118">
        <f t="shared" si="8"/>
        <v>0</v>
      </c>
    </row>
    <row r="384" spans="1:20" s="9" customFormat="1" ht="56" x14ac:dyDescent="0.2">
      <c r="A384" s="19" t="s">
        <v>64</v>
      </c>
      <c r="B384" s="19" t="s">
        <v>680</v>
      </c>
      <c r="C384" s="19" t="s">
        <v>320</v>
      </c>
      <c r="D384" s="156" t="s">
        <v>612</v>
      </c>
      <c r="E384" s="19" t="s">
        <v>321</v>
      </c>
      <c r="F384" s="19" t="s">
        <v>322</v>
      </c>
      <c r="G384" s="19">
        <v>57</v>
      </c>
      <c r="H384" s="20" t="s">
        <v>125</v>
      </c>
      <c r="I384" s="20" t="s">
        <v>125</v>
      </c>
      <c r="J384" s="20" t="s">
        <v>125</v>
      </c>
      <c r="K384" s="20" t="s">
        <v>125</v>
      </c>
      <c r="L384" s="20" t="s">
        <v>125</v>
      </c>
      <c r="M384" s="20" t="s">
        <v>125</v>
      </c>
      <c r="N384" s="20" t="s">
        <v>125</v>
      </c>
      <c r="O384" s="20" t="s">
        <v>125</v>
      </c>
      <c r="P384" s="24">
        <v>29</v>
      </c>
      <c r="Q384" s="20" t="s">
        <v>125</v>
      </c>
      <c r="R384" s="20" t="s">
        <v>125</v>
      </c>
      <c r="S384" s="24">
        <v>28</v>
      </c>
      <c r="T384" s="118">
        <f t="shared" si="8"/>
        <v>0</v>
      </c>
    </row>
    <row r="385" spans="1:20" s="9" customFormat="1" ht="56" x14ac:dyDescent="0.2">
      <c r="A385" s="19" t="s">
        <v>64</v>
      </c>
      <c r="B385" s="19" t="s">
        <v>680</v>
      </c>
      <c r="C385" s="19" t="s">
        <v>320</v>
      </c>
      <c r="D385" s="156" t="s">
        <v>613</v>
      </c>
      <c r="E385" s="19" t="s">
        <v>321</v>
      </c>
      <c r="F385" s="19" t="s">
        <v>322</v>
      </c>
      <c r="G385" s="19">
        <v>57</v>
      </c>
      <c r="H385" s="20" t="s">
        <v>125</v>
      </c>
      <c r="I385" s="20" t="s">
        <v>125</v>
      </c>
      <c r="J385" s="20" t="s">
        <v>125</v>
      </c>
      <c r="K385" s="20" t="s">
        <v>125</v>
      </c>
      <c r="L385" s="20" t="s">
        <v>125</v>
      </c>
      <c r="M385" s="20" t="s">
        <v>125</v>
      </c>
      <c r="N385" s="20" t="s">
        <v>125</v>
      </c>
      <c r="O385" s="20" t="s">
        <v>125</v>
      </c>
      <c r="P385" s="24">
        <v>29</v>
      </c>
      <c r="Q385" s="20" t="s">
        <v>125</v>
      </c>
      <c r="R385" s="20" t="s">
        <v>125</v>
      </c>
      <c r="S385" s="24">
        <v>28</v>
      </c>
      <c r="T385" s="118">
        <f t="shared" si="8"/>
        <v>0</v>
      </c>
    </row>
    <row r="386" spans="1:20" s="9" customFormat="1" ht="56" x14ac:dyDescent="0.2">
      <c r="A386" s="19" t="s">
        <v>64</v>
      </c>
      <c r="B386" s="19" t="s">
        <v>680</v>
      </c>
      <c r="C386" s="19" t="s">
        <v>320</v>
      </c>
      <c r="D386" s="156" t="s">
        <v>614</v>
      </c>
      <c r="E386" s="19" t="s">
        <v>321</v>
      </c>
      <c r="F386" s="19" t="s">
        <v>322</v>
      </c>
      <c r="G386" s="19">
        <v>57</v>
      </c>
      <c r="H386" s="20" t="s">
        <v>125</v>
      </c>
      <c r="I386" s="20" t="s">
        <v>125</v>
      </c>
      <c r="J386" s="20" t="s">
        <v>125</v>
      </c>
      <c r="K386" s="20" t="s">
        <v>125</v>
      </c>
      <c r="L386" s="20" t="s">
        <v>125</v>
      </c>
      <c r="M386" s="20" t="s">
        <v>125</v>
      </c>
      <c r="N386" s="20" t="s">
        <v>125</v>
      </c>
      <c r="O386" s="20" t="s">
        <v>125</v>
      </c>
      <c r="P386" s="24">
        <v>29</v>
      </c>
      <c r="Q386" s="20" t="s">
        <v>125</v>
      </c>
      <c r="R386" s="20" t="s">
        <v>125</v>
      </c>
      <c r="S386" s="24">
        <v>28</v>
      </c>
      <c r="T386" s="118">
        <f t="shared" si="8"/>
        <v>0</v>
      </c>
    </row>
    <row r="387" spans="1:20" s="9" customFormat="1" ht="56" x14ac:dyDescent="0.2">
      <c r="A387" s="19" t="s">
        <v>64</v>
      </c>
      <c r="B387" s="19" t="s">
        <v>680</v>
      </c>
      <c r="C387" s="19" t="s">
        <v>320</v>
      </c>
      <c r="D387" s="156" t="s">
        <v>615</v>
      </c>
      <c r="E387" s="19" t="s">
        <v>321</v>
      </c>
      <c r="F387" s="19" t="s">
        <v>322</v>
      </c>
      <c r="G387" s="19">
        <v>117</v>
      </c>
      <c r="H387" s="20" t="s">
        <v>125</v>
      </c>
      <c r="I387" s="20" t="s">
        <v>125</v>
      </c>
      <c r="J387" s="20" t="s">
        <v>125</v>
      </c>
      <c r="K387" s="20" t="s">
        <v>125</v>
      </c>
      <c r="L387" s="20" t="s">
        <v>125</v>
      </c>
      <c r="M387" s="20" t="s">
        <v>125</v>
      </c>
      <c r="N387" s="20" t="s">
        <v>125</v>
      </c>
      <c r="O387" s="20" t="s">
        <v>125</v>
      </c>
      <c r="P387" s="24">
        <v>60</v>
      </c>
      <c r="Q387" s="20" t="s">
        <v>125</v>
      </c>
      <c r="R387" s="20" t="s">
        <v>125</v>
      </c>
      <c r="S387" s="24">
        <v>57</v>
      </c>
      <c r="T387" s="118">
        <f t="shared" si="8"/>
        <v>0</v>
      </c>
    </row>
    <row r="388" spans="1:20" s="9" customFormat="1" ht="56" x14ac:dyDescent="0.2">
      <c r="A388" s="19" t="s">
        <v>64</v>
      </c>
      <c r="B388" s="19" t="s">
        <v>680</v>
      </c>
      <c r="C388" s="19" t="s">
        <v>320</v>
      </c>
      <c r="D388" s="156" t="s">
        <v>616</v>
      </c>
      <c r="E388" s="19" t="s">
        <v>321</v>
      </c>
      <c r="F388" s="19" t="s">
        <v>322</v>
      </c>
      <c r="G388" s="19">
        <v>57</v>
      </c>
      <c r="H388" s="20" t="s">
        <v>125</v>
      </c>
      <c r="I388" s="20" t="s">
        <v>125</v>
      </c>
      <c r="J388" s="20" t="s">
        <v>125</v>
      </c>
      <c r="K388" s="20" t="s">
        <v>125</v>
      </c>
      <c r="L388" s="20" t="s">
        <v>125</v>
      </c>
      <c r="M388" s="20" t="s">
        <v>125</v>
      </c>
      <c r="N388" s="20" t="s">
        <v>125</v>
      </c>
      <c r="O388" s="20" t="s">
        <v>125</v>
      </c>
      <c r="P388" s="24">
        <v>29</v>
      </c>
      <c r="Q388" s="20" t="s">
        <v>125</v>
      </c>
      <c r="R388" s="20" t="s">
        <v>125</v>
      </c>
      <c r="S388" s="24">
        <v>28</v>
      </c>
      <c r="T388" s="118">
        <f t="shared" si="8"/>
        <v>0</v>
      </c>
    </row>
    <row r="389" spans="1:20" s="9" customFormat="1" ht="56" x14ac:dyDescent="0.2">
      <c r="A389" s="19" t="s">
        <v>64</v>
      </c>
      <c r="B389" s="19" t="s">
        <v>680</v>
      </c>
      <c r="C389" s="19" t="s">
        <v>320</v>
      </c>
      <c r="D389" s="156" t="s">
        <v>617</v>
      </c>
      <c r="E389" s="19" t="s">
        <v>321</v>
      </c>
      <c r="F389" s="19" t="s">
        <v>322</v>
      </c>
      <c r="G389" s="19">
        <v>57</v>
      </c>
      <c r="H389" s="20" t="s">
        <v>125</v>
      </c>
      <c r="I389" s="20" t="s">
        <v>125</v>
      </c>
      <c r="J389" s="20" t="s">
        <v>125</v>
      </c>
      <c r="K389" s="20" t="s">
        <v>125</v>
      </c>
      <c r="L389" s="20" t="s">
        <v>125</v>
      </c>
      <c r="M389" s="20" t="s">
        <v>125</v>
      </c>
      <c r="N389" s="20" t="s">
        <v>125</v>
      </c>
      <c r="O389" s="20" t="s">
        <v>125</v>
      </c>
      <c r="P389" s="24">
        <v>29</v>
      </c>
      <c r="Q389" s="20" t="s">
        <v>125</v>
      </c>
      <c r="R389" s="20" t="s">
        <v>125</v>
      </c>
      <c r="S389" s="24">
        <v>28</v>
      </c>
      <c r="T389" s="118">
        <f t="shared" si="8"/>
        <v>0</v>
      </c>
    </row>
    <row r="390" spans="1:20" s="9" customFormat="1" ht="56" x14ac:dyDescent="0.2">
      <c r="A390" s="19" t="s">
        <v>64</v>
      </c>
      <c r="B390" s="19" t="s">
        <v>680</v>
      </c>
      <c r="C390" s="19" t="s">
        <v>320</v>
      </c>
      <c r="D390" s="156" t="s">
        <v>618</v>
      </c>
      <c r="E390" s="19" t="s">
        <v>321</v>
      </c>
      <c r="F390" s="19" t="s">
        <v>322</v>
      </c>
      <c r="G390" s="19">
        <v>57</v>
      </c>
      <c r="H390" s="20" t="s">
        <v>125</v>
      </c>
      <c r="I390" s="20" t="s">
        <v>125</v>
      </c>
      <c r="J390" s="20" t="s">
        <v>125</v>
      </c>
      <c r="K390" s="20" t="s">
        <v>125</v>
      </c>
      <c r="L390" s="20" t="s">
        <v>125</v>
      </c>
      <c r="M390" s="20" t="s">
        <v>125</v>
      </c>
      <c r="N390" s="20" t="s">
        <v>125</v>
      </c>
      <c r="O390" s="20" t="s">
        <v>125</v>
      </c>
      <c r="P390" s="24">
        <v>29</v>
      </c>
      <c r="Q390" s="20" t="s">
        <v>125</v>
      </c>
      <c r="R390" s="20" t="s">
        <v>125</v>
      </c>
      <c r="S390" s="24">
        <v>28</v>
      </c>
      <c r="T390" s="118">
        <f t="shared" si="8"/>
        <v>0</v>
      </c>
    </row>
    <row r="391" spans="1:20" s="9" customFormat="1" ht="28" x14ac:dyDescent="0.2">
      <c r="A391" s="19" t="s">
        <v>64</v>
      </c>
      <c r="B391" s="19" t="s">
        <v>680</v>
      </c>
      <c r="C391" s="19" t="s">
        <v>285</v>
      </c>
      <c r="D391" s="19" t="s">
        <v>596</v>
      </c>
      <c r="E391" s="19" t="s">
        <v>286</v>
      </c>
      <c r="F391" s="19" t="s">
        <v>287</v>
      </c>
      <c r="G391" s="170">
        <v>277</v>
      </c>
      <c r="H391" s="20" t="s">
        <v>125</v>
      </c>
      <c r="I391" s="20" t="s">
        <v>125</v>
      </c>
      <c r="J391" s="20" t="s">
        <v>125</v>
      </c>
      <c r="K391" s="20" t="s">
        <v>125</v>
      </c>
      <c r="L391" s="20" t="s">
        <v>125</v>
      </c>
      <c r="M391" s="24">
        <v>111</v>
      </c>
      <c r="N391" s="20" t="s">
        <v>125</v>
      </c>
      <c r="O391" s="20" t="s">
        <v>125</v>
      </c>
      <c r="P391" s="24">
        <v>83</v>
      </c>
      <c r="Q391" s="20" t="s">
        <v>125</v>
      </c>
      <c r="R391" s="20" t="s">
        <v>125</v>
      </c>
      <c r="S391" s="24">
        <v>83</v>
      </c>
      <c r="T391" s="118">
        <f t="shared" ref="T391:T396" si="9">+SUM(H391:S391)-G391</f>
        <v>0</v>
      </c>
    </row>
    <row r="392" spans="1:20" s="9" customFormat="1" ht="28" x14ac:dyDescent="0.2">
      <c r="A392" s="19" t="s">
        <v>64</v>
      </c>
      <c r="B392" s="19" t="s">
        <v>680</v>
      </c>
      <c r="C392" s="19" t="s">
        <v>285</v>
      </c>
      <c r="D392" s="19" t="s">
        <v>600</v>
      </c>
      <c r="E392" s="19" t="s">
        <v>286</v>
      </c>
      <c r="F392" s="19" t="s">
        <v>287</v>
      </c>
      <c r="G392" s="19">
        <v>556</v>
      </c>
      <c r="H392" s="20" t="s">
        <v>125</v>
      </c>
      <c r="I392" s="20" t="s">
        <v>125</v>
      </c>
      <c r="J392" s="20" t="s">
        <v>125</v>
      </c>
      <c r="K392" s="20" t="s">
        <v>125</v>
      </c>
      <c r="L392" s="20" t="s">
        <v>125</v>
      </c>
      <c r="M392" s="24">
        <v>222</v>
      </c>
      <c r="N392" s="20" t="s">
        <v>125</v>
      </c>
      <c r="O392" s="20" t="s">
        <v>125</v>
      </c>
      <c r="P392" s="24">
        <v>167</v>
      </c>
      <c r="Q392" s="20" t="s">
        <v>125</v>
      </c>
      <c r="R392" s="20" t="s">
        <v>125</v>
      </c>
      <c r="S392" s="24">
        <v>167</v>
      </c>
      <c r="T392" s="118">
        <f t="shared" si="9"/>
        <v>0</v>
      </c>
    </row>
    <row r="393" spans="1:20" s="9" customFormat="1" ht="28" x14ac:dyDescent="0.2">
      <c r="A393" s="19" t="s">
        <v>64</v>
      </c>
      <c r="B393" s="19" t="s">
        <v>680</v>
      </c>
      <c r="C393" s="19" t="s">
        <v>285</v>
      </c>
      <c r="D393" s="19" t="s">
        <v>601</v>
      </c>
      <c r="E393" s="19" t="s">
        <v>286</v>
      </c>
      <c r="F393" s="19" t="s">
        <v>287</v>
      </c>
      <c r="G393" s="19">
        <v>277</v>
      </c>
      <c r="H393" s="20" t="s">
        <v>125</v>
      </c>
      <c r="I393" s="20" t="s">
        <v>125</v>
      </c>
      <c r="J393" s="20" t="s">
        <v>125</v>
      </c>
      <c r="K393" s="20" t="s">
        <v>125</v>
      </c>
      <c r="L393" s="20" t="s">
        <v>125</v>
      </c>
      <c r="M393" s="24">
        <v>111</v>
      </c>
      <c r="N393" s="20" t="s">
        <v>125</v>
      </c>
      <c r="O393" s="20" t="s">
        <v>125</v>
      </c>
      <c r="P393" s="24">
        <v>83</v>
      </c>
      <c r="Q393" s="20" t="s">
        <v>125</v>
      </c>
      <c r="R393" s="20" t="s">
        <v>125</v>
      </c>
      <c r="S393" s="24">
        <v>83</v>
      </c>
      <c r="T393" s="118">
        <f t="shared" si="9"/>
        <v>0</v>
      </c>
    </row>
    <row r="394" spans="1:20" s="9" customFormat="1" ht="28" x14ac:dyDescent="0.2">
      <c r="A394" s="19" t="s">
        <v>64</v>
      </c>
      <c r="B394" s="19" t="s">
        <v>680</v>
      </c>
      <c r="C394" s="19" t="s">
        <v>285</v>
      </c>
      <c r="D394" s="19" t="s">
        <v>602</v>
      </c>
      <c r="E394" s="19" t="s">
        <v>286</v>
      </c>
      <c r="F394" s="19" t="s">
        <v>287</v>
      </c>
      <c r="G394" s="19">
        <v>556</v>
      </c>
      <c r="H394" s="20" t="s">
        <v>125</v>
      </c>
      <c r="I394" s="20" t="s">
        <v>125</v>
      </c>
      <c r="J394" s="20" t="s">
        <v>125</v>
      </c>
      <c r="K394" s="20" t="s">
        <v>125</v>
      </c>
      <c r="L394" s="20" t="s">
        <v>125</v>
      </c>
      <c r="M394" s="24">
        <v>222</v>
      </c>
      <c r="N394" s="20" t="s">
        <v>125</v>
      </c>
      <c r="O394" s="20" t="s">
        <v>125</v>
      </c>
      <c r="P394" s="24">
        <v>167</v>
      </c>
      <c r="Q394" s="20" t="s">
        <v>125</v>
      </c>
      <c r="R394" s="20" t="s">
        <v>125</v>
      </c>
      <c r="S394" s="24">
        <v>167</v>
      </c>
      <c r="T394" s="118">
        <f t="shared" si="9"/>
        <v>0</v>
      </c>
    </row>
    <row r="395" spans="1:20" s="9" customFormat="1" ht="28" x14ac:dyDescent="0.2">
      <c r="A395" s="19" t="s">
        <v>64</v>
      </c>
      <c r="B395" s="19" t="s">
        <v>680</v>
      </c>
      <c r="C395" s="19" t="s">
        <v>285</v>
      </c>
      <c r="D395" s="19" t="s">
        <v>603</v>
      </c>
      <c r="E395" s="19" t="s">
        <v>286</v>
      </c>
      <c r="F395" s="19" t="s">
        <v>287</v>
      </c>
      <c r="G395" s="19">
        <v>277</v>
      </c>
      <c r="H395" s="20" t="s">
        <v>125</v>
      </c>
      <c r="I395" s="20" t="s">
        <v>125</v>
      </c>
      <c r="J395" s="20" t="s">
        <v>125</v>
      </c>
      <c r="K395" s="20" t="s">
        <v>125</v>
      </c>
      <c r="L395" s="20" t="s">
        <v>125</v>
      </c>
      <c r="M395" s="24">
        <v>111</v>
      </c>
      <c r="N395" s="20" t="s">
        <v>125</v>
      </c>
      <c r="O395" s="20" t="s">
        <v>125</v>
      </c>
      <c r="P395" s="24">
        <v>83</v>
      </c>
      <c r="Q395" s="20" t="s">
        <v>125</v>
      </c>
      <c r="R395" s="20" t="s">
        <v>125</v>
      </c>
      <c r="S395" s="24">
        <v>83</v>
      </c>
      <c r="T395" s="118">
        <f t="shared" si="9"/>
        <v>0</v>
      </c>
    </row>
    <row r="396" spans="1:20" s="9" customFormat="1" ht="28" x14ac:dyDescent="0.2">
      <c r="A396" s="19" t="s">
        <v>64</v>
      </c>
      <c r="B396" s="19" t="s">
        <v>680</v>
      </c>
      <c r="C396" s="19" t="s">
        <v>285</v>
      </c>
      <c r="D396" s="19" t="s">
        <v>604</v>
      </c>
      <c r="E396" s="19" t="s">
        <v>286</v>
      </c>
      <c r="F396" s="19" t="s">
        <v>287</v>
      </c>
      <c r="G396" s="19">
        <v>834</v>
      </c>
      <c r="H396" s="20" t="s">
        <v>125</v>
      </c>
      <c r="I396" s="20" t="s">
        <v>125</v>
      </c>
      <c r="J396" s="20" t="s">
        <v>125</v>
      </c>
      <c r="K396" s="20" t="s">
        <v>125</v>
      </c>
      <c r="L396" s="20" t="s">
        <v>125</v>
      </c>
      <c r="M396" s="24">
        <v>334</v>
      </c>
      <c r="N396" s="20" t="s">
        <v>125</v>
      </c>
      <c r="O396" s="20" t="s">
        <v>125</v>
      </c>
      <c r="P396" s="24">
        <v>250</v>
      </c>
      <c r="Q396" s="20" t="s">
        <v>125</v>
      </c>
      <c r="R396" s="20" t="s">
        <v>125</v>
      </c>
      <c r="S396" s="24">
        <v>250</v>
      </c>
      <c r="T396" s="118">
        <f t="shared" si="9"/>
        <v>0</v>
      </c>
    </row>
    <row r="397" spans="1:20" s="9" customFormat="1" ht="28" x14ac:dyDescent="0.2">
      <c r="A397" s="19" t="s">
        <v>64</v>
      </c>
      <c r="B397" s="19" t="s">
        <v>680</v>
      </c>
      <c r="C397" s="19" t="s">
        <v>285</v>
      </c>
      <c r="D397" s="19" t="s">
        <v>605</v>
      </c>
      <c r="E397" s="19" t="s">
        <v>286</v>
      </c>
      <c r="F397" s="19" t="s">
        <v>287</v>
      </c>
      <c r="G397" s="19">
        <v>556</v>
      </c>
      <c r="H397" s="20" t="s">
        <v>125</v>
      </c>
      <c r="I397" s="20" t="s">
        <v>125</v>
      </c>
      <c r="J397" s="20" t="s">
        <v>125</v>
      </c>
      <c r="K397" s="20" t="s">
        <v>125</v>
      </c>
      <c r="L397" s="20" t="s">
        <v>125</v>
      </c>
      <c r="M397" s="24">
        <v>222</v>
      </c>
      <c r="N397" s="20" t="s">
        <v>125</v>
      </c>
      <c r="O397" s="20" t="s">
        <v>125</v>
      </c>
      <c r="P397" s="24">
        <v>167</v>
      </c>
      <c r="Q397" s="20" t="s">
        <v>125</v>
      </c>
      <c r="R397" s="20" t="s">
        <v>125</v>
      </c>
      <c r="S397" s="24">
        <v>167</v>
      </c>
      <c r="T397" s="118">
        <f>+SUM(H397:S397)-G397</f>
        <v>0</v>
      </c>
    </row>
    <row r="398" spans="1:20" s="9" customFormat="1" ht="28" x14ac:dyDescent="0.2">
      <c r="A398" s="19" t="s">
        <v>64</v>
      </c>
      <c r="B398" s="19" t="s">
        <v>680</v>
      </c>
      <c r="C398" s="19" t="s">
        <v>285</v>
      </c>
      <c r="D398" s="19" t="s">
        <v>606</v>
      </c>
      <c r="E398" s="19" t="s">
        <v>286</v>
      </c>
      <c r="F398" s="19" t="s">
        <v>287</v>
      </c>
      <c r="G398" s="19">
        <v>556</v>
      </c>
      <c r="H398" s="20" t="s">
        <v>125</v>
      </c>
      <c r="I398" s="20" t="s">
        <v>125</v>
      </c>
      <c r="J398" s="20" t="s">
        <v>125</v>
      </c>
      <c r="K398" s="20" t="s">
        <v>125</v>
      </c>
      <c r="L398" s="20" t="s">
        <v>125</v>
      </c>
      <c r="M398" s="24">
        <v>222</v>
      </c>
      <c r="N398" s="20" t="s">
        <v>125</v>
      </c>
      <c r="O398" s="20" t="s">
        <v>125</v>
      </c>
      <c r="P398" s="24">
        <v>167</v>
      </c>
      <c r="Q398" s="20" t="s">
        <v>125</v>
      </c>
      <c r="R398" s="20" t="s">
        <v>125</v>
      </c>
      <c r="S398" s="24">
        <v>167</v>
      </c>
      <c r="T398" s="118">
        <f t="shared" ref="T398:T410" si="10">+SUM(H398:S398)-G398</f>
        <v>0</v>
      </c>
    </row>
    <row r="399" spans="1:20" s="9" customFormat="1" ht="28" x14ac:dyDescent="0.2">
      <c r="A399" s="19" t="s">
        <v>64</v>
      </c>
      <c r="B399" s="19" t="s">
        <v>680</v>
      </c>
      <c r="C399" s="19" t="s">
        <v>285</v>
      </c>
      <c r="D399" s="19" t="s">
        <v>607</v>
      </c>
      <c r="E399" s="19" t="s">
        <v>286</v>
      </c>
      <c r="F399" s="19" t="s">
        <v>287</v>
      </c>
      <c r="G399" s="19">
        <v>556</v>
      </c>
      <c r="H399" s="20" t="s">
        <v>125</v>
      </c>
      <c r="I399" s="20" t="s">
        <v>125</v>
      </c>
      <c r="J399" s="20" t="s">
        <v>125</v>
      </c>
      <c r="K399" s="20" t="s">
        <v>125</v>
      </c>
      <c r="L399" s="20" t="s">
        <v>125</v>
      </c>
      <c r="M399" s="24">
        <v>222</v>
      </c>
      <c r="N399" s="20" t="s">
        <v>125</v>
      </c>
      <c r="O399" s="20" t="s">
        <v>125</v>
      </c>
      <c r="P399" s="24">
        <v>167</v>
      </c>
      <c r="Q399" s="20" t="s">
        <v>125</v>
      </c>
      <c r="R399" s="20" t="s">
        <v>125</v>
      </c>
      <c r="S399" s="24">
        <v>167</v>
      </c>
      <c r="T399" s="118">
        <f t="shared" si="10"/>
        <v>0</v>
      </c>
    </row>
    <row r="400" spans="1:20" s="9" customFormat="1" ht="28" x14ac:dyDescent="0.2">
      <c r="A400" s="19" t="s">
        <v>64</v>
      </c>
      <c r="B400" s="19" t="s">
        <v>680</v>
      </c>
      <c r="C400" s="19" t="s">
        <v>285</v>
      </c>
      <c r="D400" s="19" t="s">
        <v>608</v>
      </c>
      <c r="E400" s="19" t="s">
        <v>286</v>
      </c>
      <c r="F400" s="19" t="s">
        <v>287</v>
      </c>
      <c r="G400" s="19">
        <v>834</v>
      </c>
      <c r="H400" s="20" t="s">
        <v>125</v>
      </c>
      <c r="I400" s="20" t="s">
        <v>125</v>
      </c>
      <c r="J400" s="20" t="s">
        <v>125</v>
      </c>
      <c r="K400" s="20" t="s">
        <v>125</v>
      </c>
      <c r="L400" s="20" t="s">
        <v>125</v>
      </c>
      <c r="M400" s="24">
        <v>334</v>
      </c>
      <c r="N400" s="20" t="s">
        <v>125</v>
      </c>
      <c r="O400" s="20" t="s">
        <v>125</v>
      </c>
      <c r="P400" s="24">
        <v>250</v>
      </c>
      <c r="Q400" s="20" t="s">
        <v>125</v>
      </c>
      <c r="R400" s="20" t="s">
        <v>125</v>
      </c>
      <c r="S400" s="24">
        <v>250</v>
      </c>
      <c r="T400" s="118">
        <f t="shared" si="10"/>
        <v>0</v>
      </c>
    </row>
    <row r="401" spans="1:20" s="9" customFormat="1" ht="28" x14ac:dyDescent="0.2">
      <c r="A401" s="19" t="s">
        <v>64</v>
      </c>
      <c r="B401" s="19" t="s">
        <v>680</v>
      </c>
      <c r="C401" s="19" t="s">
        <v>285</v>
      </c>
      <c r="D401" s="19" t="s">
        <v>609</v>
      </c>
      <c r="E401" s="19" t="s">
        <v>286</v>
      </c>
      <c r="F401" s="19" t="s">
        <v>287</v>
      </c>
      <c r="G401" s="19">
        <v>277</v>
      </c>
      <c r="H401" s="20" t="s">
        <v>125</v>
      </c>
      <c r="I401" s="20" t="s">
        <v>125</v>
      </c>
      <c r="J401" s="20" t="s">
        <v>125</v>
      </c>
      <c r="K401" s="20" t="s">
        <v>125</v>
      </c>
      <c r="L401" s="20" t="s">
        <v>125</v>
      </c>
      <c r="M401" s="24">
        <v>111</v>
      </c>
      <c r="N401" s="20" t="s">
        <v>125</v>
      </c>
      <c r="O401" s="20" t="s">
        <v>125</v>
      </c>
      <c r="P401" s="24">
        <v>83</v>
      </c>
      <c r="Q401" s="20" t="s">
        <v>125</v>
      </c>
      <c r="R401" s="20" t="s">
        <v>125</v>
      </c>
      <c r="S401" s="24">
        <v>83</v>
      </c>
      <c r="T401" s="118">
        <f t="shared" si="10"/>
        <v>0</v>
      </c>
    </row>
    <row r="402" spans="1:20" s="9" customFormat="1" ht="28" x14ac:dyDescent="0.2">
      <c r="A402" s="19" t="s">
        <v>64</v>
      </c>
      <c r="B402" s="19" t="s">
        <v>680</v>
      </c>
      <c r="C402" s="19" t="s">
        <v>285</v>
      </c>
      <c r="D402" s="19" t="s">
        <v>610</v>
      </c>
      <c r="E402" s="19" t="s">
        <v>286</v>
      </c>
      <c r="F402" s="19" t="s">
        <v>287</v>
      </c>
      <c r="G402" s="19">
        <v>277</v>
      </c>
      <c r="H402" s="20" t="s">
        <v>125</v>
      </c>
      <c r="I402" s="20" t="s">
        <v>125</v>
      </c>
      <c r="J402" s="20" t="s">
        <v>125</v>
      </c>
      <c r="K402" s="20" t="s">
        <v>125</v>
      </c>
      <c r="L402" s="20" t="s">
        <v>125</v>
      </c>
      <c r="M402" s="24">
        <v>111</v>
      </c>
      <c r="N402" s="20" t="s">
        <v>125</v>
      </c>
      <c r="O402" s="20" t="s">
        <v>125</v>
      </c>
      <c r="P402" s="24">
        <v>83</v>
      </c>
      <c r="Q402" s="20" t="s">
        <v>125</v>
      </c>
      <c r="R402" s="20" t="s">
        <v>125</v>
      </c>
      <c r="S402" s="24">
        <v>83</v>
      </c>
      <c r="T402" s="118">
        <f t="shared" si="10"/>
        <v>0</v>
      </c>
    </row>
    <row r="403" spans="1:20" s="9" customFormat="1" ht="28" x14ac:dyDescent="0.2">
      <c r="A403" s="19" t="s">
        <v>64</v>
      </c>
      <c r="B403" s="19" t="s">
        <v>680</v>
      </c>
      <c r="C403" s="19" t="s">
        <v>285</v>
      </c>
      <c r="D403" s="19" t="s">
        <v>611</v>
      </c>
      <c r="E403" s="19" t="s">
        <v>286</v>
      </c>
      <c r="F403" s="19" t="s">
        <v>287</v>
      </c>
      <c r="G403" s="19">
        <v>834</v>
      </c>
      <c r="H403" s="20" t="s">
        <v>125</v>
      </c>
      <c r="I403" s="20" t="s">
        <v>125</v>
      </c>
      <c r="J403" s="20" t="s">
        <v>125</v>
      </c>
      <c r="K403" s="20" t="s">
        <v>125</v>
      </c>
      <c r="L403" s="20" t="s">
        <v>125</v>
      </c>
      <c r="M403" s="24">
        <v>334</v>
      </c>
      <c r="N403" s="20" t="s">
        <v>125</v>
      </c>
      <c r="O403" s="20" t="s">
        <v>125</v>
      </c>
      <c r="P403" s="24">
        <v>250</v>
      </c>
      <c r="Q403" s="20" t="s">
        <v>125</v>
      </c>
      <c r="R403" s="20" t="s">
        <v>125</v>
      </c>
      <c r="S403" s="24">
        <v>250</v>
      </c>
      <c r="T403" s="118">
        <f t="shared" si="10"/>
        <v>0</v>
      </c>
    </row>
    <row r="404" spans="1:20" s="9" customFormat="1" ht="28" x14ac:dyDescent="0.2">
      <c r="A404" s="19" t="s">
        <v>64</v>
      </c>
      <c r="B404" s="19" t="s">
        <v>680</v>
      </c>
      <c r="C404" s="19" t="s">
        <v>285</v>
      </c>
      <c r="D404" s="19" t="s">
        <v>612</v>
      </c>
      <c r="E404" s="19" t="s">
        <v>286</v>
      </c>
      <c r="F404" s="19" t="s">
        <v>287</v>
      </c>
      <c r="G404" s="19">
        <v>277</v>
      </c>
      <c r="H404" s="20" t="s">
        <v>125</v>
      </c>
      <c r="I404" s="20" t="s">
        <v>125</v>
      </c>
      <c r="J404" s="20" t="s">
        <v>125</v>
      </c>
      <c r="K404" s="20" t="s">
        <v>125</v>
      </c>
      <c r="L404" s="20" t="s">
        <v>125</v>
      </c>
      <c r="M404" s="24">
        <v>111</v>
      </c>
      <c r="N404" s="20" t="s">
        <v>125</v>
      </c>
      <c r="O404" s="20" t="s">
        <v>125</v>
      </c>
      <c r="P404" s="24">
        <v>83</v>
      </c>
      <c r="Q404" s="20" t="s">
        <v>125</v>
      </c>
      <c r="R404" s="20" t="s">
        <v>125</v>
      </c>
      <c r="S404" s="24">
        <v>83</v>
      </c>
      <c r="T404" s="118">
        <f t="shared" si="10"/>
        <v>0</v>
      </c>
    </row>
    <row r="405" spans="1:20" s="9" customFormat="1" ht="28" x14ac:dyDescent="0.2">
      <c r="A405" s="19" t="s">
        <v>64</v>
      </c>
      <c r="B405" s="19" t="s">
        <v>680</v>
      </c>
      <c r="C405" s="19" t="s">
        <v>285</v>
      </c>
      <c r="D405" s="19" t="s">
        <v>613</v>
      </c>
      <c r="E405" s="19" t="s">
        <v>286</v>
      </c>
      <c r="F405" s="19" t="s">
        <v>287</v>
      </c>
      <c r="G405" s="19">
        <v>556</v>
      </c>
      <c r="H405" s="20" t="s">
        <v>125</v>
      </c>
      <c r="I405" s="20" t="s">
        <v>125</v>
      </c>
      <c r="J405" s="20" t="s">
        <v>125</v>
      </c>
      <c r="K405" s="20" t="s">
        <v>125</v>
      </c>
      <c r="L405" s="20" t="s">
        <v>125</v>
      </c>
      <c r="M405" s="24">
        <v>222</v>
      </c>
      <c r="N405" s="20" t="s">
        <v>125</v>
      </c>
      <c r="O405" s="20" t="s">
        <v>125</v>
      </c>
      <c r="P405" s="24">
        <v>167</v>
      </c>
      <c r="Q405" s="20" t="s">
        <v>125</v>
      </c>
      <c r="R405" s="20" t="s">
        <v>125</v>
      </c>
      <c r="S405" s="24">
        <v>167</v>
      </c>
      <c r="T405" s="118">
        <f t="shared" si="10"/>
        <v>0</v>
      </c>
    </row>
    <row r="406" spans="1:20" s="9" customFormat="1" ht="28" x14ac:dyDescent="0.2">
      <c r="A406" s="19" t="s">
        <v>64</v>
      </c>
      <c r="B406" s="19" t="s">
        <v>680</v>
      </c>
      <c r="C406" s="19" t="s">
        <v>285</v>
      </c>
      <c r="D406" s="19" t="s">
        <v>614</v>
      </c>
      <c r="E406" s="19" t="s">
        <v>286</v>
      </c>
      <c r="F406" s="19" t="s">
        <v>287</v>
      </c>
      <c r="G406" s="19">
        <v>277</v>
      </c>
      <c r="H406" s="20" t="s">
        <v>125</v>
      </c>
      <c r="I406" s="20" t="s">
        <v>125</v>
      </c>
      <c r="J406" s="20" t="s">
        <v>125</v>
      </c>
      <c r="K406" s="20" t="s">
        <v>125</v>
      </c>
      <c r="L406" s="20" t="s">
        <v>125</v>
      </c>
      <c r="M406" s="24">
        <v>111</v>
      </c>
      <c r="N406" s="20" t="s">
        <v>125</v>
      </c>
      <c r="O406" s="20" t="s">
        <v>125</v>
      </c>
      <c r="P406" s="24">
        <v>83</v>
      </c>
      <c r="Q406" s="20" t="s">
        <v>125</v>
      </c>
      <c r="R406" s="20" t="s">
        <v>125</v>
      </c>
      <c r="S406" s="24">
        <v>83</v>
      </c>
      <c r="T406" s="118">
        <f t="shared" si="10"/>
        <v>0</v>
      </c>
    </row>
    <row r="407" spans="1:20" s="9" customFormat="1" ht="28" x14ac:dyDescent="0.2">
      <c r="A407" s="19" t="s">
        <v>64</v>
      </c>
      <c r="B407" s="19" t="s">
        <v>680</v>
      </c>
      <c r="C407" s="19" t="s">
        <v>285</v>
      </c>
      <c r="D407" s="19" t="s">
        <v>615</v>
      </c>
      <c r="E407" s="19" t="s">
        <v>286</v>
      </c>
      <c r="F407" s="19" t="s">
        <v>287</v>
      </c>
      <c r="G407" s="19">
        <v>1113</v>
      </c>
      <c r="H407" s="20" t="s">
        <v>125</v>
      </c>
      <c r="I407" s="20" t="s">
        <v>125</v>
      </c>
      <c r="J407" s="20" t="s">
        <v>125</v>
      </c>
      <c r="K407" s="20" t="s">
        <v>125</v>
      </c>
      <c r="L407" s="20" t="s">
        <v>125</v>
      </c>
      <c r="M407" s="24">
        <v>445</v>
      </c>
      <c r="N407" s="20" t="s">
        <v>125</v>
      </c>
      <c r="O407" s="20" t="s">
        <v>125</v>
      </c>
      <c r="P407" s="24">
        <v>334</v>
      </c>
      <c r="Q407" s="20" t="s">
        <v>125</v>
      </c>
      <c r="R407" s="20" t="s">
        <v>125</v>
      </c>
      <c r="S407" s="24">
        <v>334</v>
      </c>
      <c r="T407" s="118">
        <f t="shared" si="10"/>
        <v>0</v>
      </c>
    </row>
    <row r="408" spans="1:20" s="9" customFormat="1" ht="28" x14ac:dyDescent="0.2">
      <c r="A408" s="19" t="s">
        <v>64</v>
      </c>
      <c r="B408" s="19" t="s">
        <v>680</v>
      </c>
      <c r="C408" s="19" t="s">
        <v>285</v>
      </c>
      <c r="D408" s="19" t="s">
        <v>616</v>
      </c>
      <c r="E408" s="19" t="s">
        <v>286</v>
      </c>
      <c r="F408" s="19" t="s">
        <v>287</v>
      </c>
      <c r="G408" s="19">
        <v>277</v>
      </c>
      <c r="H408" s="20" t="s">
        <v>125</v>
      </c>
      <c r="I408" s="20" t="s">
        <v>125</v>
      </c>
      <c r="J408" s="20" t="s">
        <v>125</v>
      </c>
      <c r="K408" s="20" t="s">
        <v>125</v>
      </c>
      <c r="L408" s="20" t="s">
        <v>125</v>
      </c>
      <c r="M408" s="24">
        <v>111</v>
      </c>
      <c r="N408" s="20" t="s">
        <v>125</v>
      </c>
      <c r="O408" s="20" t="s">
        <v>125</v>
      </c>
      <c r="P408" s="24">
        <v>83</v>
      </c>
      <c r="Q408" s="20" t="s">
        <v>125</v>
      </c>
      <c r="R408" s="20" t="s">
        <v>125</v>
      </c>
      <c r="S408" s="24">
        <v>83</v>
      </c>
      <c r="T408" s="118">
        <f t="shared" si="10"/>
        <v>0</v>
      </c>
    </row>
    <row r="409" spans="1:20" s="9" customFormat="1" ht="28" x14ac:dyDescent="0.2">
      <c r="A409" s="19" t="s">
        <v>64</v>
      </c>
      <c r="B409" s="19" t="s">
        <v>680</v>
      </c>
      <c r="C409" s="19" t="s">
        <v>285</v>
      </c>
      <c r="D409" s="19" t="s">
        <v>617</v>
      </c>
      <c r="E409" s="19" t="s">
        <v>286</v>
      </c>
      <c r="F409" s="19" t="s">
        <v>287</v>
      </c>
      <c r="G409" s="19">
        <v>277</v>
      </c>
      <c r="H409" s="20" t="s">
        <v>125</v>
      </c>
      <c r="I409" s="20" t="s">
        <v>125</v>
      </c>
      <c r="J409" s="20" t="s">
        <v>125</v>
      </c>
      <c r="K409" s="20" t="s">
        <v>125</v>
      </c>
      <c r="L409" s="20" t="s">
        <v>125</v>
      </c>
      <c r="M409" s="24">
        <v>111</v>
      </c>
      <c r="N409" s="20" t="s">
        <v>125</v>
      </c>
      <c r="O409" s="20" t="s">
        <v>125</v>
      </c>
      <c r="P409" s="24">
        <v>83</v>
      </c>
      <c r="Q409" s="20" t="s">
        <v>125</v>
      </c>
      <c r="R409" s="20" t="s">
        <v>125</v>
      </c>
      <c r="S409" s="24">
        <v>83</v>
      </c>
      <c r="T409" s="118">
        <f t="shared" si="10"/>
        <v>0</v>
      </c>
    </row>
    <row r="410" spans="1:20" s="9" customFormat="1" ht="28" x14ac:dyDescent="0.2">
      <c r="A410" s="19" t="s">
        <v>64</v>
      </c>
      <c r="B410" s="19" t="s">
        <v>680</v>
      </c>
      <c r="C410" s="19" t="s">
        <v>285</v>
      </c>
      <c r="D410" s="19" t="s">
        <v>618</v>
      </c>
      <c r="E410" s="19" t="s">
        <v>286</v>
      </c>
      <c r="F410" s="19" t="s">
        <v>287</v>
      </c>
      <c r="G410" s="19">
        <v>556</v>
      </c>
      <c r="H410" s="20" t="s">
        <v>125</v>
      </c>
      <c r="I410" s="20" t="s">
        <v>125</v>
      </c>
      <c r="J410" s="20" t="s">
        <v>125</v>
      </c>
      <c r="K410" s="20" t="s">
        <v>125</v>
      </c>
      <c r="L410" s="20" t="s">
        <v>125</v>
      </c>
      <c r="M410" s="24">
        <v>222</v>
      </c>
      <c r="N410" s="20" t="s">
        <v>125</v>
      </c>
      <c r="O410" s="20" t="s">
        <v>125</v>
      </c>
      <c r="P410" s="24">
        <v>167</v>
      </c>
      <c r="Q410" s="20" t="s">
        <v>125</v>
      </c>
      <c r="R410" s="20" t="s">
        <v>125</v>
      </c>
      <c r="S410" s="24">
        <v>167</v>
      </c>
      <c r="T410" s="118">
        <f t="shared" si="10"/>
        <v>0</v>
      </c>
    </row>
    <row r="411" spans="1:20" s="9" customFormat="1" ht="28" x14ac:dyDescent="0.2">
      <c r="A411" s="19" t="s">
        <v>64</v>
      </c>
      <c r="B411" s="19" t="s">
        <v>680</v>
      </c>
      <c r="C411" s="19" t="s">
        <v>288</v>
      </c>
      <c r="D411" s="19" t="s">
        <v>596</v>
      </c>
      <c r="E411" s="163" t="s">
        <v>289</v>
      </c>
      <c r="F411" s="163" t="s">
        <v>290</v>
      </c>
      <c r="G411" s="163">
        <v>300</v>
      </c>
      <c r="H411" s="20" t="s">
        <v>125</v>
      </c>
      <c r="I411" s="20" t="s">
        <v>125</v>
      </c>
      <c r="J411" s="20" t="s">
        <v>125</v>
      </c>
      <c r="K411" s="20" t="s">
        <v>125</v>
      </c>
      <c r="L411" s="20" t="s">
        <v>125</v>
      </c>
      <c r="M411" s="159">
        <v>90</v>
      </c>
      <c r="N411" s="20" t="s">
        <v>125</v>
      </c>
      <c r="O411" s="20" t="s">
        <v>125</v>
      </c>
      <c r="P411" s="159">
        <v>120</v>
      </c>
      <c r="Q411" s="20" t="s">
        <v>125</v>
      </c>
      <c r="R411" s="20" t="s">
        <v>125</v>
      </c>
      <c r="S411" s="159">
        <v>90</v>
      </c>
      <c r="T411" s="53">
        <f t="shared" ref="T411:T425" si="11">+SUM(H411:S411)-G411</f>
        <v>0</v>
      </c>
    </row>
    <row r="412" spans="1:20" s="9" customFormat="1" ht="28" x14ac:dyDescent="0.2">
      <c r="A412" s="19" t="s">
        <v>64</v>
      </c>
      <c r="B412" s="19" t="s">
        <v>680</v>
      </c>
      <c r="C412" s="19" t="s">
        <v>288</v>
      </c>
      <c r="D412" s="19" t="s">
        <v>600</v>
      </c>
      <c r="E412" s="163" t="s">
        <v>289</v>
      </c>
      <c r="F412" s="163" t="s">
        <v>290</v>
      </c>
      <c r="G412" s="163">
        <v>500</v>
      </c>
      <c r="H412" s="20" t="s">
        <v>125</v>
      </c>
      <c r="I412" s="20" t="s">
        <v>125</v>
      </c>
      <c r="J412" s="20" t="s">
        <v>125</v>
      </c>
      <c r="K412" s="20" t="s">
        <v>125</v>
      </c>
      <c r="L412" s="20" t="s">
        <v>125</v>
      </c>
      <c r="M412" s="159">
        <v>150</v>
      </c>
      <c r="N412" s="20" t="s">
        <v>125</v>
      </c>
      <c r="O412" s="20" t="s">
        <v>125</v>
      </c>
      <c r="P412" s="159">
        <v>200</v>
      </c>
      <c r="Q412" s="20" t="s">
        <v>125</v>
      </c>
      <c r="R412" s="20" t="s">
        <v>125</v>
      </c>
      <c r="S412" s="159">
        <v>150</v>
      </c>
      <c r="T412" s="53">
        <f t="shared" si="11"/>
        <v>0</v>
      </c>
    </row>
    <row r="413" spans="1:20" s="9" customFormat="1" ht="28" x14ac:dyDescent="0.2">
      <c r="A413" s="19" t="s">
        <v>64</v>
      </c>
      <c r="B413" s="19" t="s">
        <v>680</v>
      </c>
      <c r="C413" s="19" t="s">
        <v>288</v>
      </c>
      <c r="D413" s="19" t="s">
        <v>601</v>
      </c>
      <c r="E413" s="163" t="s">
        <v>289</v>
      </c>
      <c r="F413" s="163" t="s">
        <v>290</v>
      </c>
      <c r="G413" s="163">
        <v>300</v>
      </c>
      <c r="H413" s="20" t="s">
        <v>125</v>
      </c>
      <c r="I413" s="20" t="s">
        <v>125</v>
      </c>
      <c r="J413" s="20" t="s">
        <v>125</v>
      </c>
      <c r="K413" s="20" t="s">
        <v>125</v>
      </c>
      <c r="L413" s="20" t="s">
        <v>125</v>
      </c>
      <c r="M413" s="159">
        <v>90</v>
      </c>
      <c r="N413" s="20" t="s">
        <v>125</v>
      </c>
      <c r="O413" s="20" t="s">
        <v>125</v>
      </c>
      <c r="P413" s="159">
        <v>120</v>
      </c>
      <c r="Q413" s="20" t="s">
        <v>125</v>
      </c>
      <c r="R413" s="20" t="s">
        <v>125</v>
      </c>
      <c r="S413" s="159">
        <v>90</v>
      </c>
      <c r="T413" s="53">
        <f t="shared" si="11"/>
        <v>0</v>
      </c>
    </row>
    <row r="414" spans="1:20" s="9" customFormat="1" ht="28" x14ac:dyDescent="0.2">
      <c r="A414" s="19" t="s">
        <v>64</v>
      </c>
      <c r="B414" s="19" t="s">
        <v>680</v>
      </c>
      <c r="C414" s="19" t="s">
        <v>288</v>
      </c>
      <c r="D414" s="19" t="s">
        <v>602</v>
      </c>
      <c r="E414" s="19" t="s">
        <v>289</v>
      </c>
      <c r="F414" s="19" t="s">
        <v>290</v>
      </c>
      <c r="G414" s="19">
        <v>700</v>
      </c>
      <c r="H414" s="20" t="s">
        <v>125</v>
      </c>
      <c r="I414" s="20" t="s">
        <v>125</v>
      </c>
      <c r="J414" s="20" t="s">
        <v>125</v>
      </c>
      <c r="K414" s="20" t="s">
        <v>125</v>
      </c>
      <c r="L414" s="20" t="s">
        <v>125</v>
      </c>
      <c r="M414" s="16">
        <v>210</v>
      </c>
      <c r="N414" s="20" t="s">
        <v>125</v>
      </c>
      <c r="O414" s="20" t="s">
        <v>125</v>
      </c>
      <c r="P414" s="16">
        <v>280</v>
      </c>
      <c r="Q414" s="20" t="s">
        <v>125</v>
      </c>
      <c r="R414" s="20" t="s">
        <v>125</v>
      </c>
      <c r="S414" s="16">
        <v>210</v>
      </c>
      <c r="T414" s="53">
        <f t="shared" si="11"/>
        <v>0</v>
      </c>
    </row>
    <row r="415" spans="1:20" s="9" customFormat="1" ht="28" x14ac:dyDescent="0.2">
      <c r="A415" s="19" t="s">
        <v>64</v>
      </c>
      <c r="B415" s="19" t="s">
        <v>680</v>
      </c>
      <c r="C415" s="19" t="s">
        <v>288</v>
      </c>
      <c r="D415" s="19" t="s">
        <v>603</v>
      </c>
      <c r="E415" s="19" t="s">
        <v>289</v>
      </c>
      <c r="F415" s="19" t="s">
        <v>290</v>
      </c>
      <c r="G415" s="19">
        <v>500</v>
      </c>
      <c r="H415" s="20" t="s">
        <v>125</v>
      </c>
      <c r="I415" s="20" t="s">
        <v>125</v>
      </c>
      <c r="J415" s="20" t="s">
        <v>125</v>
      </c>
      <c r="K415" s="20" t="s">
        <v>125</v>
      </c>
      <c r="L415" s="20" t="s">
        <v>125</v>
      </c>
      <c r="M415" s="16">
        <v>150</v>
      </c>
      <c r="N415" s="20" t="s">
        <v>125</v>
      </c>
      <c r="O415" s="20" t="s">
        <v>125</v>
      </c>
      <c r="P415" s="16">
        <v>200</v>
      </c>
      <c r="Q415" s="20" t="s">
        <v>125</v>
      </c>
      <c r="R415" s="20" t="s">
        <v>125</v>
      </c>
      <c r="S415" s="16">
        <v>150</v>
      </c>
      <c r="T415" s="53">
        <f t="shared" si="11"/>
        <v>0</v>
      </c>
    </row>
    <row r="416" spans="1:20" s="9" customFormat="1" ht="28" x14ac:dyDescent="0.2">
      <c r="A416" s="19" t="s">
        <v>64</v>
      </c>
      <c r="B416" s="19" t="s">
        <v>680</v>
      </c>
      <c r="C416" s="19" t="s">
        <v>288</v>
      </c>
      <c r="D416" s="19" t="s">
        <v>604</v>
      </c>
      <c r="E416" s="19" t="s">
        <v>289</v>
      </c>
      <c r="F416" s="19" t="s">
        <v>290</v>
      </c>
      <c r="G416" s="19">
        <v>700</v>
      </c>
      <c r="H416" s="20" t="s">
        <v>125</v>
      </c>
      <c r="I416" s="20" t="s">
        <v>125</v>
      </c>
      <c r="J416" s="20" t="s">
        <v>125</v>
      </c>
      <c r="K416" s="20" t="s">
        <v>125</v>
      </c>
      <c r="L416" s="20" t="s">
        <v>125</v>
      </c>
      <c r="M416" s="16">
        <v>210</v>
      </c>
      <c r="N416" s="20" t="s">
        <v>125</v>
      </c>
      <c r="O416" s="20" t="s">
        <v>125</v>
      </c>
      <c r="P416" s="16">
        <v>280</v>
      </c>
      <c r="Q416" s="20" t="s">
        <v>125</v>
      </c>
      <c r="R416" s="20" t="s">
        <v>125</v>
      </c>
      <c r="S416" s="16">
        <v>210</v>
      </c>
      <c r="T416" s="53">
        <f t="shared" si="11"/>
        <v>0</v>
      </c>
    </row>
    <row r="417" spans="1:20" s="9" customFormat="1" ht="28" x14ac:dyDescent="0.2">
      <c r="A417" s="19" t="s">
        <v>64</v>
      </c>
      <c r="B417" s="19" t="s">
        <v>680</v>
      </c>
      <c r="C417" s="19" t="s">
        <v>288</v>
      </c>
      <c r="D417" s="19" t="s">
        <v>605</v>
      </c>
      <c r="E417" s="19" t="s">
        <v>289</v>
      </c>
      <c r="F417" s="19" t="s">
        <v>290</v>
      </c>
      <c r="G417" s="19">
        <v>900</v>
      </c>
      <c r="H417" s="20" t="s">
        <v>125</v>
      </c>
      <c r="I417" s="20" t="s">
        <v>125</v>
      </c>
      <c r="J417" s="20" t="s">
        <v>125</v>
      </c>
      <c r="K417" s="20" t="s">
        <v>125</v>
      </c>
      <c r="L417" s="20" t="s">
        <v>125</v>
      </c>
      <c r="M417" s="16">
        <v>270</v>
      </c>
      <c r="N417" s="20" t="s">
        <v>125</v>
      </c>
      <c r="O417" s="20" t="s">
        <v>125</v>
      </c>
      <c r="P417" s="16">
        <v>360</v>
      </c>
      <c r="Q417" s="20" t="s">
        <v>125</v>
      </c>
      <c r="R417" s="20" t="s">
        <v>125</v>
      </c>
      <c r="S417" s="16">
        <v>270</v>
      </c>
      <c r="T417" s="53">
        <f t="shared" si="11"/>
        <v>0</v>
      </c>
    </row>
    <row r="418" spans="1:20" s="9" customFormat="1" ht="28" x14ac:dyDescent="0.2">
      <c r="A418" s="19" t="s">
        <v>64</v>
      </c>
      <c r="B418" s="19" t="s">
        <v>680</v>
      </c>
      <c r="C418" s="19" t="s">
        <v>288</v>
      </c>
      <c r="D418" s="19" t="s">
        <v>606</v>
      </c>
      <c r="E418" s="19" t="s">
        <v>289</v>
      </c>
      <c r="F418" s="19" t="s">
        <v>290</v>
      </c>
      <c r="G418" s="19">
        <v>300</v>
      </c>
      <c r="H418" s="20" t="s">
        <v>125</v>
      </c>
      <c r="I418" s="20" t="s">
        <v>125</v>
      </c>
      <c r="J418" s="20" t="s">
        <v>125</v>
      </c>
      <c r="K418" s="20" t="s">
        <v>125</v>
      </c>
      <c r="L418" s="20" t="s">
        <v>125</v>
      </c>
      <c r="M418" s="16">
        <v>90</v>
      </c>
      <c r="N418" s="20" t="s">
        <v>125</v>
      </c>
      <c r="O418" s="20" t="s">
        <v>125</v>
      </c>
      <c r="P418" s="16">
        <v>120</v>
      </c>
      <c r="Q418" s="20" t="s">
        <v>125</v>
      </c>
      <c r="R418" s="20" t="s">
        <v>125</v>
      </c>
      <c r="S418" s="16">
        <v>90</v>
      </c>
      <c r="T418" s="53">
        <f t="shared" si="11"/>
        <v>0</v>
      </c>
    </row>
    <row r="419" spans="1:20" s="9" customFormat="1" ht="28" x14ac:dyDescent="0.2">
      <c r="A419" s="19" t="s">
        <v>64</v>
      </c>
      <c r="B419" s="19" t="s">
        <v>680</v>
      </c>
      <c r="C419" s="19" t="s">
        <v>288</v>
      </c>
      <c r="D419" s="19" t="s">
        <v>607</v>
      </c>
      <c r="E419" s="19" t="s">
        <v>289</v>
      </c>
      <c r="F419" s="19" t="s">
        <v>290</v>
      </c>
      <c r="G419" s="19">
        <v>300</v>
      </c>
      <c r="H419" s="20" t="s">
        <v>125</v>
      </c>
      <c r="I419" s="20" t="s">
        <v>125</v>
      </c>
      <c r="J419" s="20" t="s">
        <v>125</v>
      </c>
      <c r="K419" s="20" t="s">
        <v>125</v>
      </c>
      <c r="L419" s="20" t="s">
        <v>125</v>
      </c>
      <c r="M419" s="16">
        <v>90</v>
      </c>
      <c r="N419" s="20" t="s">
        <v>125</v>
      </c>
      <c r="O419" s="20" t="s">
        <v>125</v>
      </c>
      <c r="P419" s="16">
        <v>120</v>
      </c>
      <c r="Q419" s="20" t="s">
        <v>125</v>
      </c>
      <c r="R419" s="20" t="s">
        <v>125</v>
      </c>
      <c r="S419" s="16">
        <v>90</v>
      </c>
      <c r="T419" s="53">
        <f t="shared" si="11"/>
        <v>0</v>
      </c>
    </row>
    <row r="420" spans="1:20" s="9" customFormat="1" ht="28" x14ac:dyDescent="0.2">
      <c r="A420" s="19" t="s">
        <v>64</v>
      </c>
      <c r="B420" s="19" t="s">
        <v>680</v>
      </c>
      <c r="C420" s="19" t="s">
        <v>288</v>
      </c>
      <c r="D420" s="19" t="s">
        <v>608</v>
      </c>
      <c r="E420" s="19" t="s">
        <v>289</v>
      </c>
      <c r="F420" s="19" t="s">
        <v>290</v>
      </c>
      <c r="G420" s="19">
        <v>300</v>
      </c>
      <c r="H420" s="20" t="s">
        <v>125</v>
      </c>
      <c r="I420" s="20" t="s">
        <v>125</v>
      </c>
      <c r="J420" s="20" t="s">
        <v>125</v>
      </c>
      <c r="K420" s="20" t="s">
        <v>125</v>
      </c>
      <c r="L420" s="20" t="s">
        <v>125</v>
      </c>
      <c r="M420" s="16">
        <v>90</v>
      </c>
      <c r="N420" s="20" t="s">
        <v>125</v>
      </c>
      <c r="O420" s="20" t="s">
        <v>125</v>
      </c>
      <c r="P420" s="16">
        <v>120</v>
      </c>
      <c r="Q420" s="20" t="s">
        <v>125</v>
      </c>
      <c r="R420" s="20" t="s">
        <v>125</v>
      </c>
      <c r="S420" s="16">
        <v>90</v>
      </c>
      <c r="T420" s="53">
        <f t="shared" si="11"/>
        <v>0</v>
      </c>
    </row>
    <row r="421" spans="1:20" s="9" customFormat="1" ht="28" x14ac:dyDescent="0.2">
      <c r="A421" s="19" t="s">
        <v>64</v>
      </c>
      <c r="B421" s="19" t="s">
        <v>680</v>
      </c>
      <c r="C421" s="19" t="s">
        <v>288</v>
      </c>
      <c r="D421" s="19" t="s">
        <v>609</v>
      </c>
      <c r="E421" s="19" t="s">
        <v>289</v>
      </c>
      <c r="F421" s="19" t="s">
        <v>290</v>
      </c>
      <c r="G421" s="19">
        <v>300</v>
      </c>
      <c r="H421" s="20" t="s">
        <v>125</v>
      </c>
      <c r="I421" s="20" t="s">
        <v>125</v>
      </c>
      <c r="J421" s="20" t="s">
        <v>125</v>
      </c>
      <c r="K421" s="20" t="s">
        <v>125</v>
      </c>
      <c r="L421" s="20" t="s">
        <v>125</v>
      </c>
      <c r="M421" s="16">
        <v>90</v>
      </c>
      <c r="N421" s="20" t="s">
        <v>125</v>
      </c>
      <c r="O421" s="20" t="s">
        <v>125</v>
      </c>
      <c r="P421" s="16">
        <v>120</v>
      </c>
      <c r="Q421" s="20" t="s">
        <v>125</v>
      </c>
      <c r="R421" s="20" t="s">
        <v>125</v>
      </c>
      <c r="S421" s="16">
        <v>90</v>
      </c>
      <c r="T421" s="53">
        <f t="shared" si="11"/>
        <v>0</v>
      </c>
    </row>
    <row r="422" spans="1:20" s="9" customFormat="1" ht="28" x14ac:dyDescent="0.2">
      <c r="A422" s="19" t="s">
        <v>64</v>
      </c>
      <c r="B422" s="19" t="s">
        <v>680</v>
      </c>
      <c r="C422" s="19" t="s">
        <v>288</v>
      </c>
      <c r="D422" s="19" t="s">
        <v>610</v>
      </c>
      <c r="E422" s="19" t="s">
        <v>289</v>
      </c>
      <c r="F422" s="19" t="s">
        <v>290</v>
      </c>
      <c r="G422" s="19">
        <v>300</v>
      </c>
      <c r="H422" s="20" t="s">
        <v>125</v>
      </c>
      <c r="I422" s="20" t="s">
        <v>125</v>
      </c>
      <c r="J422" s="20" t="s">
        <v>125</v>
      </c>
      <c r="K422" s="20" t="s">
        <v>125</v>
      </c>
      <c r="L422" s="20" t="s">
        <v>125</v>
      </c>
      <c r="M422" s="16">
        <v>90</v>
      </c>
      <c r="N422" s="20" t="s">
        <v>125</v>
      </c>
      <c r="O422" s="20" t="s">
        <v>125</v>
      </c>
      <c r="P422" s="16">
        <v>120</v>
      </c>
      <c r="Q422" s="20" t="s">
        <v>125</v>
      </c>
      <c r="R422" s="20" t="s">
        <v>125</v>
      </c>
      <c r="S422" s="16">
        <v>90</v>
      </c>
      <c r="T422" s="53">
        <f t="shared" si="11"/>
        <v>0</v>
      </c>
    </row>
    <row r="423" spans="1:20" s="9" customFormat="1" ht="28" x14ac:dyDescent="0.2">
      <c r="A423" s="19" t="s">
        <v>64</v>
      </c>
      <c r="B423" s="19" t="s">
        <v>680</v>
      </c>
      <c r="C423" s="19" t="s">
        <v>288</v>
      </c>
      <c r="D423" s="19" t="s">
        <v>611</v>
      </c>
      <c r="E423" s="19" t="s">
        <v>289</v>
      </c>
      <c r="F423" s="19" t="s">
        <v>290</v>
      </c>
      <c r="G423" s="19">
        <v>500</v>
      </c>
      <c r="H423" s="20" t="s">
        <v>125</v>
      </c>
      <c r="I423" s="20" t="s">
        <v>125</v>
      </c>
      <c r="J423" s="20" t="s">
        <v>125</v>
      </c>
      <c r="K423" s="20" t="s">
        <v>125</v>
      </c>
      <c r="L423" s="20" t="s">
        <v>125</v>
      </c>
      <c r="M423" s="16">
        <v>150</v>
      </c>
      <c r="N423" s="20" t="s">
        <v>125</v>
      </c>
      <c r="O423" s="20" t="s">
        <v>125</v>
      </c>
      <c r="P423" s="16">
        <v>200</v>
      </c>
      <c r="Q423" s="20" t="s">
        <v>125</v>
      </c>
      <c r="R423" s="20" t="s">
        <v>125</v>
      </c>
      <c r="S423" s="16">
        <v>150</v>
      </c>
      <c r="T423" s="53">
        <f t="shared" si="11"/>
        <v>0</v>
      </c>
    </row>
    <row r="424" spans="1:20" s="9" customFormat="1" ht="28" x14ac:dyDescent="0.2">
      <c r="A424" s="19" t="s">
        <v>64</v>
      </c>
      <c r="B424" s="19" t="s">
        <v>680</v>
      </c>
      <c r="C424" s="19" t="s">
        <v>288</v>
      </c>
      <c r="D424" s="19" t="s">
        <v>612</v>
      </c>
      <c r="E424" s="19" t="s">
        <v>289</v>
      </c>
      <c r="F424" s="19" t="s">
        <v>290</v>
      </c>
      <c r="G424" s="19">
        <v>900</v>
      </c>
      <c r="H424" s="20" t="s">
        <v>125</v>
      </c>
      <c r="I424" s="20" t="s">
        <v>125</v>
      </c>
      <c r="J424" s="20" t="s">
        <v>125</v>
      </c>
      <c r="K424" s="20" t="s">
        <v>125</v>
      </c>
      <c r="L424" s="20" t="s">
        <v>125</v>
      </c>
      <c r="M424" s="16">
        <v>270</v>
      </c>
      <c r="N424" s="20" t="s">
        <v>125</v>
      </c>
      <c r="O424" s="20" t="s">
        <v>125</v>
      </c>
      <c r="P424" s="16">
        <v>360</v>
      </c>
      <c r="Q424" s="20" t="s">
        <v>125</v>
      </c>
      <c r="R424" s="20" t="s">
        <v>125</v>
      </c>
      <c r="S424" s="16">
        <v>270</v>
      </c>
      <c r="T424" s="53">
        <f t="shared" si="11"/>
        <v>0</v>
      </c>
    </row>
    <row r="425" spans="1:20" s="9" customFormat="1" ht="28" x14ac:dyDescent="0.2">
      <c r="A425" s="19" t="s">
        <v>64</v>
      </c>
      <c r="B425" s="19" t="s">
        <v>680</v>
      </c>
      <c r="C425" s="19" t="s">
        <v>288</v>
      </c>
      <c r="D425" s="19" t="s">
        <v>613</v>
      </c>
      <c r="E425" s="19" t="s">
        <v>289</v>
      </c>
      <c r="F425" s="19" t="s">
        <v>290</v>
      </c>
      <c r="G425" s="19">
        <v>900</v>
      </c>
      <c r="H425" s="20" t="s">
        <v>125</v>
      </c>
      <c r="I425" s="20" t="s">
        <v>125</v>
      </c>
      <c r="J425" s="20" t="s">
        <v>125</v>
      </c>
      <c r="K425" s="20" t="s">
        <v>125</v>
      </c>
      <c r="L425" s="20" t="s">
        <v>125</v>
      </c>
      <c r="M425" s="16">
        <v>270</v>
      </c>
      <c r="N425" s="20" t="s">
        <v>125</v>
      </c>
      <c r="O425" s="20" t="s">
        <v>125</v>
      </c>
      <c r="P425" s="16">
        <v>360</v>
      </c>
      <c r="Q425" s="20" t="s">
        <v>125</v>
      </c>
      <c r="R425" s="20" t="s">
        <v>125</v>
      </c>
      <c r="S425" s="16">
        <v>270</v>
      </c>
      <c r="T425" s="53">
        <f t="shared" si="11"/>
        <v>0</v>
      </c>
    </row>
    <row r="426" spans="1:20" s="9" customFormat="1" ht="28" x14ac:dyDescent="0.2">
      <c r="A426" s="19" t="s">
        <v>64</v>
      </c>
      <c r="B426" s="19" t="s">
        <v>680</v>
      </c>
      <c r="C426" s="19" t="s">
        <v>288</v>
      </c>
      <c r="D426" s="19" t="s">
        <v>614</v>
      </c>
      <c r="E426" s="19" t="s">
        <v>289</v>
      </c>
      <c r="F426" s="19" t="s">
        <v>290</v>
      </c>
      <c r="G426" s="19">
        <v>100</v>
      </c>
      <c r="H426" s="20" t="s">
        <v>125</v>
      </c>
      <c r="I426" s="20" t="s">
        <v>125</v>
      </c>
      <c r="J426" s="20" t="s">
        <v>125</v>
      </c>
      <c r="K426" s="20" t="s">
        <v>125</v>
      </c>
      <c r="L426" s="20" t="s">
        <v>125</v>
      </c>
      <c r="M426" s="16">
        <v>30</v>
      </c>
      <c r="N426" s="20" t="s">
        <v>125</v>
      </c>
      <c r="O426" s="20" t="s">
        <v>125</v>
      </c>
      <c r="P426" s="16">
        <v>40</v>
      </c>
      <c r="Q426" s="20" t="s">
        <v>125</v>
      </c>
      <c r="R426" s="20" t="s">
        <v>125</v>
      </c>
      <c r="S426" s="16">
        <v>30</v>
      </c>
      <c r="T426" s="53">
        <f t="shared" ref="T426:T457" si="12">+SUM(H426:S426)-G426</f>
        <v>0</v>
      </c>
    </row>
    <row r="427" spans="1:20" s="9" customFormat="1" ht="28" x14ac:dyDescent="0.2">
      <c r="A427" s="19" t="s">
        <v>64</v>
      </c>
      <c r="B427" s="19" t="s">
        <v>680</v>
      </c>
      <c r="C427" s="19" t="s">
        <v>288</v>
      </c>
      <c r="D427" s="19" t="s">
        <v>615</v>
      </c>
      <c r="E427" s="19" t="s">
        <v>289</v>
      </c>
      <c r="F427" s="19" t="s">
        <v>290</v>
      </c>
      <c r="G427" s="19">
        <v>200</v>
      </c>
      <c r="H427" s="20" t="s">
        <v>125</v>
      </c>
      <c r="I427" s="20" t="s">
        <v>125</v>
      </c>
      <c r="J427" s="20" t="s">
        <v>125</v>
      </c>
      <c r="K427" s="20" t="s">
        <v>125</v>
      </c>
      <c r="L427" s="20" t="s">
        <v>125</v>
      </c>
      <c r="M427" s="16">
        <v>60</v>
      </c>
      <c r="N427" s="20" t="s">
        <v>125</v>
      </c>
      <c r="O427" s="20" t="s">
        <v>125</v>
      </c>
      <c r="P427" s="16">
        <v>80</v>
      </c>
      <c r="Q427" s="20" t="s">
        <v>125</v>
      </c>
      <c r="R427" s="20" t="s">
        <v>125</v>
      </c>
      <c r="S427" s="16">
        <v>60</v>
      </c>
      <c r="T427" s="53">
        <f t="shared" si="12"/>
        <v>0</v>
      </c>
    </row>
    <row r="428" spans="1:20" s="9" customFormat="1" ht="28" x14ac:dyDescent="0.2">
      <c r="A428" s="19" t="s">
        <v>64</v>
      </c>
      <c r="B428" s="19" t="s">
        <v>680</v>
      </c>
      <c r="C428" s="19" t="s">
        <v>288</v>
      </c>
      <c r="D428" s="19" t="s">
        <v>616</v>
      </c>
      <c r="E428" s="19" t="s">
        <v>289</v>
      </c>
      <c r="F428" s="19" t="s">
        <v>290</v>
      </c>
      <c r="G428" s="19">
        <v>300</v>
      </c>
      <c r="H428" s="20" t="s">
        <v>125</v>
      </c>
      <c r="I428" s="20" t="s">
        <v>125</v>
      </c>
      <c r="J428" s="20" t="s">
        <v>125</v>
      </c>
      <c r="K428" s="20" t="s">
        <v>125</v>
      </c>
      <c r="L428" s="20" t="s">
        <v>125</v>
      </c>
      <c r="M428" s="16">
        <v>90</v>
      </c>
      <c r="N428" s="20" t="s">
        <v>125</v>
      </c>
      <c r="O428" s="20" t="s">
        <v>125</v>
      </c>
      <c r="P428" s="16">
        <v>120</v>
      </c>
      <c r="Q428" s="20" t="s">
        <v>125</v>
      </c>
      <c r="R428" s="20" t="s">
        <v>125</v>
      </c>
      <c r="S428" s="16">
        <v>90</v>
      </c>
      <c r="T428" s="53">
        <f t="shared" si="12"/>
        <v>0</v>
      </c>
    </row>
    <row r="429" spans="1:20" s="9" customFormat="1" ht="28" x14ac:dyDescent="0.2">
      <c r="A429" s="19" t="s">
        <v>64</v>
      </c>
      <c r="B429" s="19" t="s">
        <v>680</v>
      </c>
      <c r="C429" s="19" t="s">
        <v>288</v>
      </c>
      <c r="D429" s="19" t="s">
        <v>617</v>
      </c>
      <c r="E429" s="19" t="s">
        <v>289</v>
      </c>
      <c r="F429" s="19" t="s">
        <v>290</v>
      </c>
      <c r="G429" s="19">
        <v>300</v>
      </c>
      <c r="H429" s="20" t="s">
        <v>125</v>
      </c>
      <c r="I429" s="20" t="s">
        <v>125</v>
      </c>
      <c r="J429" s="20" t="s">
        <v>125</v>
      </c>
      <c r="K429" s="20" t="s">
        <v>125</v>
      </c>
      <c r="L429" s="20" t="s">
        <v>125</v>
      </c>
      <c r="M429" s="16">
        <v>90</v>
      </c>
      <c r="N429" s="20" t="s">
        <v>125</v>
      </c>
      <c r="O429" s="20" t="s">
        <v>125</v>
      </c>
      <c r="P429" s="16">
        <v>120</v>
      </c>
      <c r="Q429" s="20" t="s">
        <v>125</v>
      </c>
      <c r="R429" s="20" t="s">
        <v>125</v>
      </c>
      <c r="S429" s="16">
        <v>90</v>
      </c>
      <c r="T429" s="53">
        <f t="shared" si="12"/>
        <v>0</v>
      </c>
    </row>
    <row r="430" spans="1:20" s="9" customFormat="1" ht="28" x14ac:dyDescent="0.2">
      <c r="A430" s="19" t="s">
        <v>64</v>
      </c>
      <c r="B430" s="19" t="s">
        <v>680</v>
      </c>
      <c r="C430" s="19" t="s">
        <v>288</v>
      </c>
      <c r="D430" s="19" t="s">
        <v>618</v>
      </c>
      <c r="E430" s="19" t="s">
        <v>289</v>
      </c>
      <c r="F430" s="19" t="s">
        <v>290</v>
      </c>
      <c r="G430" s="19">
        <v>500</v>
      </c>
      <c r="H430" s="20" t="s">
        <v>125</v>
      </c>
      <c r="I430" s="20" t="s">
        <v>125</v>
      </c>
      <c r="J430" s="20" t="s">
        <v>125</v>
      </c>
      <c r="K430" s="20" t="s">
        <v>125</v>
      </c>
      <c r="L430" s="20" t="s">
        <v>125</v>
      </c>
      <c r="M430" s="16">
        <v>150</v>
      </c>
      <c r="N430" s="20" t="s">
        <v>125</v>
      </c>
      <c r="O430" s="20" t="s">
        <v>125</v>
      </c>
      <c r="P430" s="16">
        <v>200</v>
      </c>
      <c r="Q430" s="20" t="s">
        <v>125</v>
      </c>
      <c r="R430" s="20" t="s">
        <v>125</v>
      </c>
      <c r="S430" s="16">
        <v>150</v>
      </c>
      <c r="T430" s="53">
        <f t="shared" si="12"/>
        <v>0</v>
      </c>
    </row>
    <row r="431" spans="1:20" s="9" customFormat="1" ht="28" x14ac:dyDescent="0.2">
      <c r="A431" s="19" t="s">
        <v>64</v>
      </c>
      <c r="B431" s="19" t="s">
        <v>680</v>
      </c>
      <c r="C431" s="19" t="s">
        <v>288</v>
      </c>
      <c r="D431" s="19" t="s">
        <v>618</v>
      </c>
      <c r="E431" s="19" t="s">
        <v>289</v>
      </c>
      <c r="F431" s="19" t="s">
        <v>290</v>
      </c>
      <c r="G431" s="19">
        <v>18552</v>
      </c>
      <c r="H431" s="20" t="s">
        <v>125</v>
      </c>
      <c r="I431" s="20" t="s">
        <v>125</v>
      </c>
      <c r="J431" s="20" t="s">
        <v>125</v>
      </c>
      <c r="K431" s="20" t="s">
        <v>125</v>
      </c>
      <c r="L431" s="20" t="s">
        <v>125</v>
      </c>
      <c r="M431" s="19">
        <v>5566</v>
      </c>
      <c r="N431" s="20" t="s">
        <v>125</v>
      </c>
      <c r="O431" s="20" t="s">
        <v>125</v>
      </c>
      <c r="P431" s="19">
        <v>5566</v>
      </c>
      <c r="Q431" s="20" t="s">
        <v>125</v>
      </c>
      <c r="R431" s="20" t="s">
        <v>125</v>
      </c>
      <c r="S431" s="19">
        <v>7420</v>
      </c>
      <c r="T431" s="118">
        <f t="shared" si="12"/>
        <v>0</v>
      </c>
    </row>
    <row r="432" spans="1:20" s="9" customFormat="1" ht="56" x14ac:dyDescent="0.2">
      <c r="A432" s="19" t="s">
        <v>64</v>
      </c>
      <c r="B432" s="19" t="s">
        <v>17</v>
      </c>
      <c r="C432" s="165" t="s">
        <v>327</v>
      </c>
      <c r="D432" s="19" t="s">
        <v>596</v>
      </c>
      <c r="E432" s="165" t="s">
        <v>328</v>
      </c>
      <c r="F432" s="165" t="s">
        <v>703</v>
      </c>
      <c r="G432" s="216">
        <v>64</v>
      </c>
      <c r="H432" s="20" t="s">
        <v>125</v>
      </c>
      <c r="I432" s="20" t="s">
        <v>125</v>
      </c>
      <c r="J432" s="20" t="s">
        <v>125</v>
      </c>
      <c r="K432" s="157">
        <v>8</v>
      </c>
      <c r="L432" s="157">
        <v>8</v>
      </c>
      <c r="M432" s="157">
        <v>8</v>
      </c>
      <c r="N432" s="157">
        <v>8</v>
      </c>
      <c r="O432" s="157">
        <v>8</v>
      </c>
      <c r="P432" s="157">
        <v>8</v>
      </c>
      <c r="Q432" s="157">
        <v>8</v>
      </c>
      <c r="R432" s="157">
        <v>8</v>
      </c>
      <c r="S432" s="20" t="s">
        <v>125</v>
      </c>
      <c r="T432" s="158">
        <f t="shared" si="12"/>
        <v>0</v>
      </c>
    </row>
    <row r="433" spans="1:20" s="9" customFormat="1" ht="56" x14ac:dyDescent="0.2">
      <c r="A433" s="19" t="s">
        <v>64</v>
      </c>
      <c r="B433" s="19" t="s">
        <v>17</v>
      </c>
      <c r="C433" s="165" t="s">
        <v>327</v>
      </c>
      <c r="D433" s="19" t="s">
        <v>600</v>
      </c>
      <c r="E433" s="165" t="s">
        <v>328</v>
      </c>
      <c r="F433" s="165" t="s">
        <v>703</v>
      </c>
      <c r="G433" s="216">
        <v>17</v>
      </c>
      <c r="H433" s="20" t="s">
        <v>125</v>
      </c>
      <c r="I433" s="20" t="s">
        <v>125</v>
      </c>
      <c r="J433" s="20" t="s">
        <v>125</v>
      </c>
      <c r="K433" s="157">
        <v>2</v>
      </c>
      <c r="L433" s="157">
        <v>2</v>
      </c>
      <c r="M433" s="157">
        <v>2</v>
      </c>
      <c r="N433" s="157">
        <v>2</v>
      </c>
      <c r="O433" s="157">
        <v>2</v>
      </c>
      <c r="P433" s="157">
        <v>2</v>
      </c>
      <c r="Q433" s="157">
        <v>2</v>
      </c>
      <c r="R433" s="157">
        <v>3</v>
      </c>
      <c r="S433" s="20" t="s">
        <v>125</v>
      </c>
      <c r="T433" s="158">
        <f t="shared" si="12"/>
        <v>0</v>
      </c>
    </row>
    <row r="434" spans="1:20" s="9" customFormat="1" ht="56" x14ac:dyDescent="0.2">
      <c r="A434" s="19" t="s">
        <v>64</v>
      </c>
      <c r="B434" s="19" t="s">
        <v>17</v>
      </c>
      <c r="C434" s="165" t="s">
        <v>327</v>
      </c>
      <c r="D434" s="19" t="s">
        <v>601</v>
      </c>
      <c r="E434" s="165" t="s">
        <v>328</v>
      </c>
      <c r="F434" s="165" t="s">
        <v>703</v>
      </c>
      <c r="G434" s="216">
        <v>17</v>
      </c>
      <c r="H434" s="20" t="s">
        <v>125</v>
      </c>
      <c r="I434" s="20" t="s">
        <v>125</v>
      </c>
      <c r="J434" s="20" t="s">
        <v>125</v>
      </c>
      <c r="K434" s="157">
        <v>2</v>
      </c>
      <c r="L434" s="157">
        <v>2</v>
      </c>
      <c r="M434" s="157">
        <v>2</v>
      </c>
      <c r="N434" s="157">
        <v>2</v>
      </c>
      <c r="O434" s="157">
        <v>2</v>
      </c>
      <c r="P434" s="157">
        <v>2</v>
      </c>
      <c r="Q434" s="157">
        <v>2</v>
      </c>
      <c r="R434" s="157">
        <v>3</v>
      </c>
      <c r="S434" s="20" t="s">
        <v>125</v>
      </c>
      <c r="T434" s="158">
        <f t="shared" si="12"/>
        <v>0</v>
      </c>
    </row>
    <row r="435" spans="1:20" s="9" customFormat="1" ht="56" x14ac:dyDescent="0.2">
      <c r="A435" s="19" t="s">
        <v>64</v>
      </c>
      <c r="B435" s="19" t="s">
        <v>17</v>
      </c>
      <c r="C435" s="165" t="s">
        <v>327</v>
      </c>
      <c r="D435" s="19" t="s">
        <v>602</v>
      </c>
      <c r="E435" s="165" t="s">
        <v>328</v>
      </c>
      <c r="F435" s="165" t="s">
        <v>703</v>
      </c>
      <c r="G435" s="216">
        <v>46</v>
      </c>
      <c r="H435" s="20" t="s">
        <v>125</v>
      </c>
      <c r="I435" s="20" t="s">
        <v>125</v>
      </c>
      <c r="J435" s="20" t="s">
        <v>125</v>
      </c>
      <c r="K435" s="157">
        <v>6</v>
      </c>
      <c r="L435" s="157">
        <v>6</v>
      </c>
      <c r="M435" s="157">
        <v>6</v>
      </c>
      <c r="N435" s="157">
        <v>6</v>
      </c>
      <c r="O435" s="157">
        <v>6</v>
      </c>
      <c r="P435" s="157">
        <v>6</v>
      </c>
      <c r="Q435" s="157">
        <v>6</v>
      </c>
      <c r="R435" s="157">
        <v>4</v>
      </c>
      <c r="S435" s="20" t="s">
        <v>125</v>
      </c>
      <c r="T435" s="158">
        <f t="shared" si="12"/>
        <v>0</v>
      </c>
    </row>
    <row r="436" spans="1:20" s="9" customFormat="1" ht="56" x14ac:dyDescent="0.2">
      <c r="A436" s="19" t="s">
        <v>64</v>
      </c>
      <c r="B436" s="19" t="s">
        <v>17</v>
      </c>
      <c r="C436" s="165" t="s">
        <v>327</v>
      </c>
      <c r="D436" s="19" t="s">
        <v>603</v>
      </c>
      <c r="E436" s="165" t="s">
        <v>328</v>
      </c>
      <c r="F436" s="165" t="s">
        <v>703</v>
      </c>
      <c r="G436" s="216">
        <v>19</v>
      </c>
      <c r="H436" s="20" t="s">
        <v>125</v>
      </c>
      <c r="I436" s="20" t="s">
        <v>125</v>
      </c>
      <c r="J436" s="20" t="s">
        <v>125</v>
      </c>
      <c r="K436" s="157">
        <v>2</v>
      </c>
      <c r="L436" s="157">
        <v>2</v>
      </c>
      <c r="M436" s="157">
        <v>2</v>
      </c>
      <c r="N436" s="157">
        <v>2</v>
      </c>
      <c r="O436" s="157">
        <v>2</v>
      </c>
      <c r="P436" s="157">
        <v>3</v>
      </c>
      <c r="Q436" s="157">
        <v>3</v>
      </c>
      <c r="R436" s="157">
        <v>3</v>
      </c>
      <c r="S436" s="20" t="s">
        <v>125</v>
      </c>
      <c r="T436" s="158">
        <f t="shared" si="12"/>
        <v>0</v>
      </c>
    </row>
    <row r="437" spans="1:20" s="9" customFormat="1" ht="56" x14ac:dyDescent="0.2">
      <c r="A437" s="19" t="s">
        <v>64</v>
      </c>
      <c r="B437" s="19" t="s">
        <v>17</v>
      </c>
      <c r="C437" s="165" t="s">
        <v>327</v>
      </c>
      <c r="D437" s="19" t="s">
        <v>604</v>
      </c>
      <c r="E437" s="165" t="s">
        <v>328</v>
      </c>
      <c r="F437" s="165" t="s">
        <v>703</v>
      </c>
      <c r="G437" s="216">
        <v>96</v>
      </c>
      <c r="H437" s="20" t="s">
        <v>125</v>
      </c>
      <c r="I437" s="157">
        <v>9</v>
      </c>
      <c r="J437" s="157">
        <v>10</v>
      </c>
      <c r="K437" s="157">
        <v>10</v>
      </c>
      <c r="L437" s="157">
        <v>10</v>
      </c>
      <c r="M437" s="157">
        <v>10</v>
      </c>
      <c r="N437" s="157">
        <v>10</v>
      </c>
      <c r="O437" s="157">
        <v>10</v>
      </c>
      <c r="P437" s="157">
        <v>9</v>
      </c>
      <c r="Q437" s="157">
        <v>9</v>
      </c>
      <c r="R437" s="157">
        <v>9</v>
      </c>
      <c r="S437" s="20" t="s">
        <v>125</v>
      </c>
      <c r="T437" s="158">
        <f t="shared" si="12"/>
        <v>0</v>
      </c>
    </row>
    <row r="438" spans="1:20" s="9" customFormat="1" ht="56" x14ac:dyDescent="0.2">
      <c r="A438" s="19" t="s">
        <v>64</v>
      </c>
      <c r="B438" s="19" t="s">
        <v>17</v>
      </c>
      <c r="C438" s="165" t="s">
        <v>327</v>
      </c>
      <c r="D438" s="19" t="s">
        <v>605</v>
      </c>
      <c r="E438" s="165" t="s">
        <v>328</v>
      </c>
      <c r="F438" s="165" t="s">
        <v>703</v>
      </c>
      <c r="G438" s="216">
        <v>24</v>
      </c>
      <c r="H438" s="20" t="s">
        <v>125</v>
      </c>
      <c r="I438" s="20" t="s">
        <v>125</v>
      </c>
      <c r="J438" s="20" t="s">
        <v>125</v>
      </c>
      <c r="K438" s="157">
        <v>3</v>
      </c>
      <c r="L438" s="157">
        <v>3</v>
      </c>
      <c r="M438" s="157">
        <v>3</v>
      </c>
      <c r="N438" s="157">
        <v>3</v>
      </c>
      <c r="O438" s="157">
        <v>3</v>
      </c>
      <c r="P438" s="157">
        <v>3</v>
      </c>
      <c r="Q438" s="157">
        <v>3</v>
      </c>
      <c r="R438" s="157">
        <v>3</v>
      </c>
      <c r="S438" s="20" t="s">
        <v>125</v>
      </c>
      <c r="T438" s="158">
        <f t="shared" si="12"/>
        <v>0</v>
      </c>
    </row>
    <row r="439" spans="1:20" s="9" customFormat="1" ht="56" x14ac:dyDescent="0.2">
      <c r="A439" s="19" t="s">
        <v>64</v>
      </c>
      <c r="B439" s="19" t="s">
        <v>17</v>
      </c>
      <c r="C439" s="165" t="s">
        <v>327</v>
      </c>
      <c r="D439" s="19" t="s">
        <v>606</v>
      </c>
      <c r="E439" s="165" t="s">
        <v>328</v>
      </c>
      <c r="F439" s="165" t="s">
        <v>703</v>
      </c>
      <c r="G439" s="216">
        <v>97</v>
      </c>
      <c r="H439" s="20" t="s">
        <v>125</v>
      </c>
      <c r="I439" s="20" t="s">
        <v>125</v>
      </c>
      <c r="J439" s="20" t="s">
        <v>125</v>
      </c>
      <c r="K439" s="157">
        <v>12</v>
      </c>
      <c r="L439" s="157">
        <v>12</v>
      </c>
      <c r="M439" s="157">
        <v>12</v>
      </c>
      <c r="N439" s="157">
        <v>12</v>
      </c>
      <c r="O439" s="157">
        <v>12</v>
      </c>
      <c r="P439" s="157">
        <v>12</v>
      </c>
      <c r="Q439" s="157">
        <v>12</v>
      </c>
      <c r="R439" s="157">
        <v>13</v>
      </c>
      <c r="S439" s="20" t="s">
        <v>125</v>
      </c>
      <c r="T439" s="158">
        <f t="shared" si="12"/>
        <v>0</v>
      </c>
    </row>
    <row r="440" spans="1:20" s="9" customFormat="1" ht="56" x14ac:dyDescent="0.2">
      <c r="A440" s="19" t="s">
        <v>64</v>
      </c>
      <c r="B440" s="19" t="s">
        <v>17</v>
      </c>
      <c r="C440" s="165" t="s">
        <v>327</v>
      </c>
      <c r="D440" s="19" t="s">
        <v>607</v>
      </c>
      <c r="E440" s="165" t="s">
        <v>328</v>
      </c>
      <c r="F440" s="165" t="s">
        <v>703</v>
      </c>
      <c r="G440" s="216">
        <v>17</v>
      </c>
      <c r="H440" s="20" t="s">
        <v>125</v>
      </c>
      <c r="I440" s="20" t="s">
        <v>125</v>
      </c>
      <c r="J440" s="20" t="s">
        <v>125</v>
      </c>
      <c r="K440" s="157">
        <v>2</v>
      </c>
      <c r="L440" s="157">
        <v>2</v>
      </c>
      <c r="M440" s="157">
        <v>2</v>
      </c>
      <c r="N440" s="157">
        <v>2</v>
      </c>
      <c r="O440" s="157">
        <v>2</v>
      </c>
      <c r="P440" s="157">
        <v>2</v>
      </c>
      <c r="Q440" s="157">
        <v>2</v>
      </c>
      <c r="R440" s="157">
        <v>3</v>
      </c>
      <c r="S440" s="20" t="s">
        <v>125</v>
      </c>
      <c r="T440" s="158">
        <f t="shared" si="12"/>
        <v>0</v>
      </c>
    </row>
    <row r="441" spans="1:20" s="9" customFormat="1" ht="56" x14ac:dyDescent="0.2">
      <c r="A441" s="19" t="s">
        <v>64</v>
      </c>
      <c r="B441" s="19" t="s">
        <v>17</v>
      </c>
      <c r="C441" s="165" t="s">
        <v>327</v>
      </c>
      <c r="D441" s="19" t="s">
        <v>608</v>
      </c>
      <c r="E441" s="165" t="s">
        <v>328</v>
      </c>
      <c r="F441" s="165" t="s">
        <v>703</v>
      </c>
      <c r="G441" s="216">
        <v>24</v>
      </c>
      <c r="H441" s="20" t="s">
        <v>125</v>
      </c>
      <c r="I441" s="20" t="s">
        <v>125</v>
      </c>
      <c r="J441" s="20" t="s">
        <v>125</v>
      </c>
      <c r="K441" s="20" t="s">
        <v>125</v>
      </c>
      <c r="L441" s="20" t="s">
        <v>125</v>
      </c>
      <c r="M441" s="157">
        <v>12</v>
      </c>
      <c r="N441" s="20" t="s">
        <v>125</v>
      </c>
      <c r="O441" s="20" t="s">
        <v>125</v>
      </c>
      <c r="P441" s="20" t="s">
        <v>125</v>
      </c>
      <c r="Q441" s="20" t="s">
        <v>125</v>
      </c>
      <c r="R441" s="20" t="s">
        <v>125</v>
      </c>
      <c r="S441" s="157">
        <v>12</v>
      </c>
      <c r="T441" s="158">
        <f t="shared" si="12"/>
        <v>0</v>
      </c>
    </row>
    <row r="442" spans="1:20" s="9" customFormat="1" ht="56" x14ac:dyDescent="0.2">
      <c r="A442" s="19" t="s">
        <v>64</v>
      </c>
      <c r="B442" s="19" t="s">
        <v>17</v>
      </c>
      <c r="C442" s="165" t="s">
        <v>327</v>
      </c>
      <c r="D442" s="19" t="s">
        <v>609</v>
      </c>
      <c r="E442" s="165" t="s">
        <v>328</v>
      </c>
      <c r="F442" s="165" t="s">
        <v>703</v>
      </c>
      <c r="G442" s="216">
        <v>35</v>
      </c>
      <c r="H442" s="20" t="s">
        <v>125</v>
      </c>
      <c r="I442" s="20" t="s">
        <v>125</v>
      </c>
      <c r="J442" s="157">
        <v>3</v>
      </c>
      <c r="K442" s="157">
        <v>3</v>
      </c>
      <c r="L442" s="157">
        <v>4</v>
      </c>
      <c r="M442" s="157">
        <v>3</v>
      </c>
      <c r="N442" s="157">
        <v>3</v>
      </c>
      <c r="O442" s="157">
        <v>4</v>
      </c>
      <c r="P442" s="157">
        <v>4</v>
      </c>
      <c r="Q442" s="157">
        <v>4</v>
      </c>
      <c r="R442" s="157">
        <v>4</v>
      </c>
      <c r="S442" s="157">
        <v>3</v>
      </c>
      <c r="T442" s="158">
        <f t="shared" si="12"/>
        <v>0</v>
      </c>
    </row>
    <row r="443" spans="1:20" s="9" customFormat="1" ht="56" x14ac:dyDescent="0.2">
      <c r="A443" s="19" t="s">
        <v>64</v>
      </c>
      <c r="B443" s="19" t="s">
        <v>17</v>
      </c>
      <c r="C443" s="165" t="s">
        <v>327</v>
      </c>
      <c r="D443" s="19" t="s">
        <v>610</v>
      </c>
      <c r="E443" s="165" t="s">
        <v>328</v>
      </c>
      <c r="F443" s="165" t="s">
        <v>703</v>
      </c>
      <c r="G443" s="216">
        <v>141</v>
      </c>
      <c r="H443" s="20" t="s">
        <v>125</v>
      </c>
      <c r="I443" s="20" t="s">
        <v>125</v>
      </c>
      <c r="J443" s="20" t="s">
        <v>125</v>
      </c>
      <c r="K443" s="157">
        <v>17</v>
      </c>
      <c r="L443" s="157">
        <v>17</v>
      </c>
      <c r="M443" s="157">
        <v>17</v>
      </c>
      <c r="N443" s="157">
        <v>18</v>
      </c>
      <c r="O443" s="157">
        <v>18</v>
      </c>
      <c r="P443" s="157">
        <v>18</v>
      </c>
      <c r="Q443" s="157">
        <v>18</v>
      </c>
      <c r="R443" s="157">
        <v>18</v>
      </c>
      <c r="S443" s="20" t="s">
        <v>125</v>
      </c>
      <c r="T443" s="158">
        <f t="shared" si="12"/>
        <v>0</v>
      </c>
    </row>
    <row r="444" spans="1:20" s="9" customFormat="1" ht="56" x14ac:dyDescent="0.2">
      <c r="A444" s="19" t="s">
        <v>64</v>
      </c>
      <c r="B444" s="19" t="s">
        <v>17</v>
      </c>
      <c r="C444" s="165" t="s">
        <v>327</v>
      </c>
      <c r="D444" s="19" t="s">
        <v>611</v>
      </c>
      <c r="E444" s="165" t="s">
        <v>328</v>
      </c>
      <c r="F444" s="165" t="s">
        <v>703</v>
      </c>
      <c r="G444" s="216">
        <v>63</v>
      </c>
      <c r="H444" s="20" t="s">
        <v>125</v>
      </c>
      <c r="I444" s="20" t="s">
        <v>125</v>
      </c>
      <c r="J444" s="20" t="s">
        <v>125</v>
      </c>
      <c r="K444" s="157">
        <v>7</v>
      </c>
      <c r="L444" s="157">
        <v>7</v>
      </c>
      <c r="M444" s="157">
        <v>7</v>
      </c>
      <c r="N444" s="157">
        <v>7</v>
      </c>
      <c r="O444" s="157">
        <v>7</v>
      </c>
      <c r="P444" s="157">
        <v>7</v>
      </c>
      <c r="Q444" s="157">
        <v>7</v>
      </c>
      <c r="R444" s="157">
        <v>7</v>
      </c>
      <c r="S444" s="157">
        <v>7</v>
      </c>
      <c r="T444" s="158">
        <f t="shared" si="12"/>
        <v>0</v>
      </c>
    </row>
    <row r="445" spans="1:20" s="9" customFormat="1" ht="56" x14ac:dyDescent="0.2">
      <c r="A445" s="19" t="s">
        <v>64</v>
      </c>
      <c r="B445" s="19" t="s">
        <v>17</v>
      </c>
      <c r="C445" s="165" t="s">
        <v>327</v>
      </c>
      <c r="D445" s="19" t="s">
        <v>612</v>
      </c>
      <c r="E445" s="165" t="s">
        <v>328</v>
      </c>
      <c r="F445" s="165" t="s">
        <v>703</v>
      </c>
      <c r="G445" s="216">
        <v>58</v>
      </c>
      <c r="H445" s="20" t="s">
        <v>125</v>
      </c>
      <c r="I445" s="20" t="s">
        <v>125</v>
      </c>
      <c r="J445" s="20" t="s">
        <v>125</v>
      </c>
      <c r="K445" s="157">
        <v>7</v>
      </c>
      <c r="L445" s="157">
        <v>7</v>
      </c>
      <c r="M445" s="157">
        <v>7</v>
      </c>
      <c r="N445" s="157">
        <v>7</v>
      </c>
      <c r="O445" s="157">
        <v>7</v>
      </c>
      <c r="P445" s="157">
        <v>7</v>
      </c>
      <c r="Q445" s="157">
        <v>8</v>
      </c>
      <c r="R445" s="157">
        <v>8</v>
      </c>
      <c r="S445" s="20" t="s">
        <v>125</v>
      </c>
      <c r="T445" s="158">
        <f t="shared" si="12"/>
        <v>0</v>
      </c>
    </row>
    <row r="446" spans="1:20" s="9" customFormat="1" ht="56" x14ac:dyDescent="0.2">
      <c r="A446" s="19" t="s">
        <v>64</v>
      </c>
      <c r="B446" s="19" t="s">
        <v>17</v>
      </c>
      <c r="C446" s="165" t="s">
        <v>327</v>
      </c>
      <c r="D446" s="19" t="s">
        <v>613</v>
      </c>
      <c r="E446" s="165" t="s">
        <v>328</v>
      </c>
      <c r="F446" s="165" t="s">
        <v>703</v>
      </c>
      <c r="G446" s="216">
        <v>65</v>
      </c>
      <c r="H446" s="20" t="s">
        <v>125</v>
      </c>
      <c r="I446" s="20" t="s">
        <v>125</v>
      </c>
      <c r="J446" s="20" t="s">
        <v>125</v>
      </c>
      <c r="K446" s="157">
        <v>8</v>
      </c>
      <c r="L446" s="157">
        <v>8</v>
      </c>
      <c r="M446" s="157">
        <v>8</v>
      </c>
      <c r="N446" s="157">
        <v>8</v>
      </c>
      <c r="O446" s="157">
        <v>8</v>
      </c>
      <c r="P446" s="157">
        <v>8</v>
      </c>
      <c r="Q446" s="157">
        <v>8</v>
      </c>
      <c r="R446" s="157">
        <v>9</v>
      </c>
      <c r="S446" s="20" t="s">
        <v>125</v>
      </c>
      <c r="T446" s="158">
        <f t="shared" si="12"/>
        <v>0</v>
      </c>
    </row>
    <row r="447" spans="1:20" s="9" customFormat="1" ht="56" x14ac:dyDescent="0.2">
      <c r="A447" s="19" t="s">
        <v>64</v>
      </c>
      <c r="B447" s="19" t="s">
        <v>17</v>
      </c>
      <c r="C447" s="165" t="s">
        <v>327</v>
      </c>
      <c r="D447" s="19" t="s">
        <v>614</v>
      </c>
      <c r="E447" s="165" t="s">
        <v>328</v>
      </c>
      <c r="F447" s="165" t="s">
        <v>703</v>
      </c>
      <c r="G447" s="216">
        <v>43</v>
      </c>
      <c r="H447" s="20" t="s">
        <v>125</v>
      </c>
      <c r="I447" s="20" t="s">
        <v>125</v>
      </c>
      <c r="J447" s="20" t="s">
        <v>125</v>
      </c>
      <c r="K447" s="157">
        <v>2</v>
      </c>
      <c r="L447" s="157">
        <v>3</v>
      </c>
      <c r="M447" s="157">
        <v>3</v>
      </c>
      <c r="N447" s="157">
        <v>5</v>
      </c>
      <c r="O447" s="157">
        <v>5</v>
      </c>
      <c r="P447" s="157">
        <v>6</v>
      </c>
      <c r="Q447" s="157">
        <v>6</v>
      </c>
      <c r="R447" s="157">
        <v>6</v>
      </c>
      <c r="S447" s="157">
        <v>7</v>
      </c>
      <c r="T447" s="158">
        <f t="shared" si="12"/>
        <v>0</v>
      </c>
    </row>
    <row r="448" spans="1:20" s="9" customFormat="1" ht="56" x14ac:dyDescent="0.2">
      <c r="A448" s="19" t="s">
        <v>64</v>
      </c>
      <c r="B448" s="19" t="s">
        <v>17</v>
      </c>
      <c r="C448" s="165" t="s">
        <v>327</v>
      </c>
      <c r="D448" s="19" t="s">
        <v>615</v>
      </c>
      <c r="E448" s="165" t="s">
        <v>328</v>
      </c>
      <c r="F448" s="165" t="s">
        <v>703</v>
      </c>
      <c r="G448" s="216">
        <v>19</v>
      </c>
      <c r="H448" s="20" t="s">
        <v>125</v>
      </c>
      <c r="I448" s="20" t="s">
        <v>125</v>
      </c>
      <c r="J448" s="20" t="s">
        <v>125</v>
      </c>
      <c r="K448" s="157">
        <v>2</v>
      </c>
      <c r="L448" s="157">
        <v>2</v>
      </c>
      <c r="M448" s="157">
        <v>2</v>
      </c>
      <c r="N448" s="157">
        <v>2</v>
      </c>
      <c r="O448" s="157">
        <v>2</v>
      </c>
      <c r="P448" s="157">
        <v>3</v>
      </c>
      <c r="Q448" s="157">
        <v>3</v>
      </c>
      <c r="R448" s="157">
        <v>3</v>
      </c>
      <c r="S448" s="20" t="s">
        <v>125</v>
      </c>
      <c r="T448" s="158">
        <f t="shared" si="12"/>
        <v>0</v>
      </c>
    </row>
    <row r="449" spans="1:20" s="9" customFormat="1" ht="56" x14ac:dyDescent="0.2">
      <c r="A449" s="19" t="s">
        <v>64</v>
      </c>
      <c r="B449" s="19" t="s">
        <v>17</v>
      </c>
      <c r="C449" s="165" t="s">
        <v>327</v>
      </c>
      <c r="D449" s="19" t="s">
        <v>616</v>
      </c>
      <c r="E449" s="165" t="s">
        <v>328</v>
      </c>
      <c r="F449" s="165" t="s">
        <v>703</v>
      </c>
      <c r="G449" s="216">
        <v>45</v>
      </c>
      <c r="H449" s="20" t="s">
        <v>125</v>
      </c>
      <c r="I449" s="20" t="s">
        <v>125</v>
      </c>
      <c r="J449" s="20" t="s">
        <v>125</v>
      </c>
      <c r="K449" s="157">
        <v>5</v>
      </c>
      <c r="L449" s="157">
        <v>5</v>
      </c>
      <c r="M449" s="157">
        <v>5</v>
      </c>
      <c r="N449" s="157">
        <v>6</v>
      </c>
      <c r="O449" s="157">
        <v>6</v>
      </c>
      <c r="P449" s="157">
        <v>6</v>
      </c>
      <c r="Q449" s="157">
        <v>6</v>
      </c>
      <c r="R449" s="157">
        <v>6</v>
      </c>
      <c r="S449" s="20" t="s">
        <v>125</v>
      </c>
      <c r="T449" s="158">
        <f t="shared" si="12"/>
        <v>0</v>
      </c>
    </row>
    <row r="450" spans="1:20" s="9" customFormat="1" ht="56" x14ac:dyDescent="0.2">
      <c r="A450" s="19" t="s">
        <v>64</v>
      </c>
      <c r="B450" s="19" t="s">
        <v>17</v>
      </c>
      <c r="C450" s="165" t="s">
        <v>327</v>
      </c>
      <c r="D450" s="19" t="s">
        <v>617</v>
      </c>
      <c r="E450" s="165" t="s">
        <v>328</v>
      </c>
      <c r="F450" s="165" t="s">
        <v>703</v>
      </c>
      <c r="G450" s="216">
        <v>35</v>
      </c>
      <c r="H450" s="20" t="s">
        <v>125</v>
      </c>
      <c r="I450" s="20" t="s">
        <v>125</v>
      </c>
      <c r="J450" s="20" t="s">
        <v>125</v>
      </c>
      <c r="K450" s="157">
        <v>4</v>
      </c>
      <c r="L450" s="157">
        <v>4</v>
      </c>
      <c r="M450" s="157">
        <v>4</v>
      </c>
      <c r="N450" s="157">
        <v>4</v>
      </c>
      <c r="O450" s="157">
        <v>4</v>
      </c>
      <c r="P450" s="157">
        <v>5</v>
      </c>
      <c r="Q450" s="157">
        <v>5</v>
      </c>
      <c r="R450" s="157">
        <v>5</v>
      </c>
      <c r="S450" s="20" t="s">
        <v>125</v>
      </c>
      <c r="T450" s="158">
        <f t="shared" si="12"/>
        <v>0</v>
      </c>
    </row>
    <row r="451" spans="1:20" s="9" customFormat="1" ht="56" x14ac:dyDescent="0.2">
      <c r="A451" s="19" t="s">
        <v>64</v>
      </c>
      <c r="B451" s="19" t="s">
        <v>17</v>
      </c>
      <c r="C451" s="165" t="s">
        <v>327</v>
      </c>
      <c r="D451" s="19" t="s">
        <v>618</v>
      </c>
      <c r="E451" s="165" t="s">
        <v>328</v>
      </c>
      <c r="F451" s="165" t="s">
        <v>703</v>
      </c>
      <c r="G451" s="216">
        <v>7</v>
      </c>
      <c r="H451" s="20" t="s">
        <v>125</v>
      </c>
      <c r="I451" s="20" t="s">
        <v>125</v>
      </c>
      <c r="J451" s="20" t="s">
        <v>125</v>
      </c>
      <c r="K451" s="157">
        <v>1</v>
      </c>
      <c r="L451" s="157">
        <v>1</v>
      </c>
      <c r="M451" s="157">
        <v>1</v>
      </c>
      <c r="N451" s="157">
        <v>1</v>
      </c>
      <c r="O451" s="157">
        <v>1</v>
      </c>
      <c r="P451" s="157">
        <v>1</v>
      </c>
      <c r="Q451" s="157">
        <v>1</v>
      </c>
      <c r="R451" s="20" t="s">
        <v>125</v>
      </c>
      <c r="S451" s="20" t="s">
        <v>125</v>
      </c>
      <c r="T451" s="158">
        <f t="shared" si="12"/>
        <v>0</v>
      </c>
    </row>
    <row r="452" spans="1:20" s="9" customFormat="1" ht="28" x14ac:dyDescent="0.2">
      <c r="A452" s="19" t="s">
        <v>64</v>
      </c>
      <c r="B452" s="19" t="s">
        <v>17</v>
      </c>
      <c r="C452" s="19" t="s">
        <v>350</v>
      </c>
      <c r="D452" s="19" t="s">
        <v>596</v>
      </c>
      <c r="E452" s="165" t="s">
        <v>351</v>
      </c>
      <c r="F452" s="165" t="s">
        <v>352</v>
      </c>
      <c r="G452" s="19">
        <v>1</v>
      </c>
      <c r="H452" s="20" t="s">
        <v>125</v>
      </c>
      <c r="I452" s="20" t="s">
        <v>125</v>
      </c>
      <c r="J452" s="20" t="s">
        <v>125</v>
      </c>
      <c r="K452" s="20" t="s">
        <v>125</v>
      </c>
      <c r="L452" s="20" t="s">
        <v>125</v>
      </c>
      <c r="M452" s="20" t="s">
        <v>125</v>
      </c>
      <c r="N452" s="20" t="s">
        <v>125</v>
      </c>
      <c r="O452" s="20" t="s">
        <v>125</v>
      </c>
      <c r="P452" s="20" t="s">
        <v>125</v>
      </c>
      <c r="Q452" s="16">
        <v>1</v>
      </c>
      <c r="R452" s="20" t="s">
        <v>125</v>
      </c>
      <c r="S452" s="20" t="s">
        <v>125</v>
      </c>
      <c r="T452" s="160">
        <f t="shared" si="12"/>
        <v>0</v>
      </c>
    </row>
    <row r="453" spans="1:20" s="9" customFormat="1" ht="28" x14ac:dyDescent="0.2">
      <c r="A453" s="19" t="s">
        <v>64</v>
      </c>
      <c r="B453" s="19" t="s">
        <v>17</v>
      </c>
      <c r="C453" s="19" t="s">
        <v>350</v>
      </c>
      <c r="D453" s="19" t="s">
        <v>600</v>
      </c>
      <c r="E453" s="165" t="s">
        <v>351</v>
      </c>
      <c r="F453" s="165" t="s">
        <v>352</v>
      </c>
      <c r="G453" s="19">
        <v>1</v>
      </c>
      <c r="H453" s="20" t="s">
        <v>125</v>
      </c>
      <c r="I453" s="20" t="s">
        <v>125</v>
      </c>
      <c r="J453" s="20" t="s">
        <v>125</v>
      </c>
      <c r="K453" s="20" t="s">
        <v>125</v>
      </c>
      <c r="L453" s="20" t="s">
        <v>125</v>
      </c>
      <c r="M453" s="20" t="s">
        <v>125</v>
      </c>
      <c r="N453" s="20" t="s">
        <v>125</v>
      </c>
      <c r="O453" s="20" t="s">
        <v>125</v>
      </c>
      <c r="P453" s="20" t="s">
        <v>125</v>
      </c>
      <c r="Q453" s="16">
        <v>1</v>
      </c>
      <c r="R453" s="20" t="s">
        <v>125</v>
      </c>
      <c r="S453" s="20" t="s">
        <v>125</v>
      </c>
      <c r="T453" s="160">
        <f t="shared" si="12"/>
        <v>0</v>
      </c>
    </row>
    <row r="454" spans="1:20" s="9" customFormat="1" ht="28" x14ac:dyDescent="0.2">
      <c r="A454" s="19" t="s">
        <v>64</v>
      </c>
      <c r="B454" s="19" t="s">
        <v>17</v>
      </c>
      <c r="C454" s="19" t="s">
        <v>350</v>
      </c>
      <c r="D454" s="19" t="s">
        <v>601</v>
      </c>
      <c r="E454" s="165" t="s">
        <v>351</v>
      </c>
      <c r="F454" s="165" t="s">
        <v>352</v>
      </c>
      <c r="G454" s="19">
        <v>1</v>
      </c>
      <c r="H454" s="20" t="s">
        <v>125</v>
      </c>
      <c r="I454" s="20" t="s">
        <v>125</v>
      </c>
      <c r="J454" s="20" t="s">
        <v>125</v>
      </c>
      <c r="K454" s="20" t="s">
        <v>125</v>
      </c>
      <c r="L454" s="20" t="s">
        <v>125</v>
      </c>
      <c r="M454" s="20" t="s">
        <v>125</v>
      </c>
      <c r="N454" s="20" t="s">
        <v>125</v>
      </c>
      <c r="O454" s="20" t="s">
        <v>125</v>
      </c>
      <c r="P454" s="20" t="s">
        <v>125</v>
      </c>
      <c r="Q454" s="16">
        <v>1</v>
      </c>
      <c r="R454" s="20" t="s">
        <v>125</v>
      </c>
      <c r="S454" s="20" t="s">
        <v>125</v>
      </c>
      <c r="T454" s="160">
        <f t="shared" si="12"/>
        <v>0</v>
      </c>
    </row>
    <row r="455" spans="1:20" s="9" customFormat="1" ht="28" x14ac:dyDescent="0.2">
      <c r="A455" s="19" t="s">
        <v>64</v>
      </c>
      <c r="B455" s="19" t="s">
        <v>17</v>
      </c>
      <c r="C455" s="19" t="s">
        <v>350</v>
      </c>
      <c r="D455" s="19" t="s">
        <v>602</v>
      </c>
      <c r="E455" s="165" t="s">
        <v>351</v>
      </c>
      <c r="F455" s="165" t="s">
        <v>352</v>
      </c>
      <c r="G455" s="19">
        <v>3</v>
      </c>
      <c r="H455" s="20" t="s">
        <v>125</v>
      </c>
      <c r="I455" s="20" t="s">
        <v>125</v>
      </c>
      <c r="J455" s="20" t="s">
        <v>125</v>
      </c>
      <c r="K455" s="20" t="s">
        <v>125</v>
      </c>
      <c r="L455" s="20" t="s">
        <v>125</v>
      </c>
      <c r="M455" s="20" t="s">
        <v>125</v>
      </c>
      <c r="N455" s="20" t="s">
        <v>125</v>
      </c>
      <c r="O455" s="16">
        <v>1</v>
      </c>
      <c r="P455" s="20" t="s">
        <v>125</v>
      </c>
      <c r="Q455" s="20" t="s">
        <v>125</v>
      </c>
      <c r="R455" s="20" t="s">
        <v>125</v>
      </c>
      <c r="S455" s="16">
        <v>2</v>
      </c>
      <c r="T455" s="160">
        <f t="shared" si="12"/>
        <v>0</v>
      </c>
    </row>
    <row r="456" spans="1:20" s="9" customFormat="1" ht="28" x14ac:dyDescent="0.2">
      <c r="A456" s="19" t="s">
        <v>64</v>
      </c>
      <c r="B456" s="19" t="s">
        <v>17</v>
      </c>
      <c r="C456" s="19" t="s">
        <v>350</v>
      </c>
      <c r="D456" s="19" t="s">
        <v>603</v>
      </c>
      <c r="E456" s="165" t="s">
        <v>351</v>
      </c>
      <c r="F456" s="165" t="s">
        <v>352</v>
      </c>
      <c r="G456" s="19">
        <v>1</v>
      </c>
      <c r="H456" s="20" t="s">
        <v>125</v>
      </c>
      <c r="I456" s="20" t="s">
        <v>125</v>
      </c>
      <c r="J456" s="20" t="s">
        <v>125</v>
      </c>
      <c r="K456" s="20" t="s">
        <v>125</v>
      </c>
      <c r="L456" s="20" t="s">
        <v>125</v>
      </c>
      <c r="M456" s="20" t="s">
        <v>125</v>
      </c>
      <c r="N456" s="20" t="s">
        <v>125</v>
      </c>
      <c r="O456" s="20" t="s">
        <v>125</v>
      </c>
      <c r="P456" s="20" t="s">
        <v>125</v>
      </c>
      <c r="Q456" s="16">
        <v>1</v>
      </c>
      <c r="R456" s="20" t="s">
        <v>125</v>
      </c>
      <c r="S456" s="20" t="s">
        <v>125</v>
      </c>
      <c r="T456" s="160">
        <f t="shared" si="12"/>
        <v>0</v>
      </c>
    </row>
    <row r="457" spans="1:20" s="9" customFormat="1" ht="28" x14ac:dyDescent="0.2">
      <c r="A457" s="19" t="s">
        <v>64</v>
      </c>
      <c r="B457" s="19" t="s">
        <v>17</v>
      </c>
      <c r="C457" s="19" t="s">
        <v>350</v>
      </c>
      <c r="D457" s="19" t="s">
        <v>604</v>
      </c>
      <c r="E457" s="165" t="s">
        <v>351</v>
      </c>
      <c r="F457" s="165" t="s">
        <v>352</v>
      </c>
      <c r="G457" s="19">
        <v>3</v>
      </c>
      <c r="H457" s="20" t="s">
        <v>125</v>
      </c>
      <c r="I457" s="20" t="s">
        <v>125</v>
      </c>
      <c r="J457" s="20" t="s">
        <v>125</v>
      </c>
      <c r="K457" s="20" t="s">
        <v>125</v>
      </c>
      <c r="L457" s="20" t="s">
        <v>125</v>
      </c>
      <c r="M457" s="16">
        <v>1</v>
      </c>
      <c r="N457" s="20" t="s">
        <v>125</v>
      </c>
      <c r="O457" s="20" t="s">
        <v>125</v>
      </c>
      <c r="P457" s="20" t="s">
        <v>125</v>
      </c>
      <c r="Q457" s="20" t="s">
        <v>125</v>
      </c>
      <c r="R457" s="20" t="s">
        <v>125</v>
      </c>
      <c r="S457" s="16">
        <v>2</v>
      </c>
      <c r="T457" s="160">
        <f t="shared" si="12"/>
        <v>0</v>
      </c>
    </row>
    <row r="458" spans="1:20" s="9" customFormat="1" ht="28" x14ac:dyDescent="0.2">
      <c r="A458" s="19" t="s">
        <v>64</v>
      </c>
      <c r="B458" s="19" t="s">
        <v>17</v>
      </c>
      <c r="C458" s="19" t="s">
        <v>350</v>
      </c>
      <c r="D458" s="19" t="s">
        <v>605</v>
      </c>
      <c r="E458" s="165" t="s">
        <v>351</v>
      </c>
      <c r="F458" s="165" t="s">
        <v>352</v>
      </c>
      <c r="G458" s="19">
        <v>1</v>
      </c>
      <c r="H458" s="20" t="s">
        <v>125</v>
      </c>
      <c r="I458" s="20" t="s">
        <v>125</v>
      </c>
      <c r="J458" s="20" t="s">
        <v>125</v>
      </c>
      <c r="K458" s="20" t="s">
        <v>125</v>
      </c>
      <c r="L458" s="20" t="s">
        <v>125</v>
      </c>
      <c r="M458" s="20" t="s">
        <v>125</v>
      </c>
      <c r="N458" s="20" t="s">
        <v>125</v>
      </c>
      <c r="O458" s="20" t="s">
        <v>125</v>
      </c>
      <c r="P458" s="20" t="s">
        <v>125</v>
      </c>
      <c r="Q458" s="20" t="s">
        <v>125</v>
      </c>
      <c r="R458" s="16">
        <v>1</v>
      </c>
      <c r="S458" s="20" t="s">
        <v>125</v>
      </c>
      <c r="T458" s="160">
        <f t="shared" ref="T458:T471" si="13">+SUM(H458:S458)-G458</f>
        <v>0</v>
      </c>
    </row>
    <row r="459" spans="1:20" s="9" customFormat="1" ht="28" x14ac:dyDescent="0.2">
      <c r="A459" s="19" t="s">
        <v>64</v>
      </c>
      <c r="B459" s="19" t="s">
        <v>17</v>
      </c>
      <c r="C459" s="19" t="s">
        <v>350</v>
      </c>
      <c r="D459" s="19" t="s">
        <v>606</v>
      </c>
      <c r="E459" s="165" t="s">
        <v>351</v>
      </c>
      <c r="F459" s="165" t="s">
        <v>352</v>
      </c>
      <c r="G459" s="19">
        <v>1</v>
      </c>
      <c r="H459" s="20" t="s">
        <v>125</v>
      </c>
      <c r="I459" s="20" t="s">
        <v>125</v>
      </c>
      <c r="J459" s="20" t="s">
        <v>125</v>
      </c>
      <c r="K459" s="20" t="s">
        <v>125</v>
      </c>
      <c r="L459" s="20" t="s">
        <v>125</v>
      </c>
      <c r="M459" s="20" t="s">
        <v>125</v>
      </c>
      <c r="N459" s="20" t="s">
        <v>125</v>
      </c>
      <c r="O459" s="20" t="s">
        <v>125</v>
      </c>
      <c r="P459" s="20" t="s">
        <v>125</v>
      </c>
      <c r="Q459" s="16">
        <v>1</v>
      </c>
      <c r="R459" s="20" t="s">
        <v>125</v>
      </c>
      <c r="S459" s="20" t="s">
        <v>125</v>
      </c>
      <c r="T459" s="160">
        <f t="shared" si="13"/>
        <v>0</v>
      </c>
    </row>
    <row r="460" spans="1:20" s="9" customFormat="1" ht="28" x14ac:dyDescent="0.2">
      <c r="A460" s="19" t="s">
        <v>64</v>
      </c>
      <c r="B460" s="19" t="s">
        <v>17</v>
      </c>
      <c r="C460" s="19" t="s">
        <v>350</v>
      </c>
      <c r="D460" s="19" t="s">
        <v>607</v>
      </c>
      <c r="E460" s="165" t="s">
        <v>351</v>
      </c>
      <c r="F460" s="165" t="s">
        <v>352</v>
      </c>
      <c r="G460" s="19">
        <v>2</v>
      </c>
      <c r="H460" s="20" t="s">
        <v>125</v>
      </c>
      <c r="I460" s="20" t="s">
        <v>125</v>
      </c>
      <c r="J460" s="20" t="s">
        <v>125</v>
      </c>
      <c r="K460" s="20" t="s">
        <v>125</v>
      </c>
      <c r="L460" s="20" t="s">
        <v>125</v>
      </c>
      <c r="M460" s="20" t="s">
        <v>125</v>
      </c>
      <c r="N460" s="20" t="s">
        <v>125</v>
      </c>
      <c r="O460" s="20" t="s">
        <v>125</v>
      </c>
      <c r="P460" s="20" t="s">
        <v>125</v>
      </c>
      <c r="Q460" s="20" t="s">
        <v>125</v>
      </c>
      <c r="R460" s="16">
        <v>1</v>
      </c>
      <c r="S460" s="16">
        <v>1</v>
      </c>
      <c r="T460" s="160">
        <f t="shared" si="13"/>
        <v>0</v>
      </c>
    </row>
    <row r="461" spans="1:20" s="9" customFormat="1" ht="28" x14ac:dyDescent="0.2">
      <c r="A461" s="19" t="s">
        <v>64</v>
      </c>
      <c r="B461" s="19" t="s">
        <v>17</v>
      </c>
      <c r="C461" s="19" t="s">
        <v>350</v>
      </c>
      <c r="D461" s="19" t="s">
        <v>608</v>
      </c>
      <c r="E461" s="165" t="s">
        <v>351</v>
      </c>
      <c r="F461" s="165" t="s">
        <v>352</v>
      </c>
      <c r="G461" s="19">
        <v>1</v>
      </c>
      <c r="H461" s="20" t="s">
        <v>125</v>
      </c>
      <c r="I461" s="20" t="s">
        <v>125</v>
      </c>
      <c r="J461" s="20" t="s">
        <v>125</v>
      </c>
      <c r="K461" s="20" t="s">
        <v>125</v>
      </c>
      <c r="L461" s="20" t="s">
        <v>125</v>
      </c>
      <c r="M461" s="20" t="s">
        <v>125</v>
      </c>
      <c r="N461" s="20" t="s">
        <v>125</v>
      </c>
      <c r="O461" s="20" t="s">
        <v>125</v>
      </c>
      <c r="P461" s="20" t="s">
        <v>125</v>
      </c>
      <c r="Q461" s="20" t="s">
        <v>125</v>
      </c>
      <c r="R461" s="20" t="s">
        <v>125</v>
      </c>
      <c r="S461" s="16">
        <v>1</v>
      </c>
      <c r="T461" s="160">
        <f t="shared" si="13"/>
        <v>0</v>
      </c>
    </row>
    <row r="462" spans="1:20" s="9" customFormat="1" ht="28" x14ac:dyDescent="0.2">
      <c r="A462" s="19" t="s">
        <v>64</v>
      </c>
      <c r="B462" s="19" t="s">
        <v>17</v>
      </c>
      <c r="C462" s="19" t="s">
        <v>350</v>
      </c>
      <c r="D462" s="19" t="s">
        <v>609</v>
      </c>
      <c r="E462" s="165" t="s">
        <v>351</v>
      </c>
      <c r="F462" s="165" t="s">
        <v>352</v>
      </c>
      <c r="G462" s="19">
        <v>1</v>
      </c>
      <c r="H462" s="20" t="s">
        <v>125</v>
      </c>
      <c r="I462" s="20" t="s">
        <v>125</v>
      </c>
      <c r="J462" s="20" t="s">
        <v>125</v>
      </c>
      <c r="K462" s="20" t="s">
        <v>125</v>
      </c>
      <c r="L462" s="20" t="s">
        <v>125</v>
      </c>
      <c r="M462" s="20" t="s">
        <v>125</v>
      </c>
      <c r="N462" s="20" t="s">
        <v>125</v>
      </c>
      <c r="O462" s="20" t="s">
        <v>125</v>
      </c>
      <c r="P462" s="20" t="s">
        <v>125</v>
      </c>
      <c r="Q462" s="16">
        <v>1</v>
      </c>
      <c r="R462" s="20" t="s">
        <v>125</v>
      </c>
      <c r="S462" s="20" t="s">
        <v>125</v>
      </c>
      <c r="T462" s="160">
        <f t="shared" si="13"/>
        <v>0</v>
      </c>
    </row>
    <row r="463" spans="1:20" s="9" customFormat="1" ht="28" x14ac:dyDescent="0.2">
      <c r="A463" s="19" t="s">
        <v>64</v>
      </c>
      <c r="B463" s="19" t="s">
        <v>17</v>
      </c>
      <c r="C463" s="19" t="s">
        <v>350</v>
      </c>
      <c r="D463" s="19" t="s">
        <v>610</v>
      </c>
      <c r="E463" s="165" t="s">
        <v>351</v>
      </c>
      <c r="F463" s="165" t="s">
        <v>352</v>
      </c>
      <c r="G463" s="19">
        <v>1</v>
      </c>
      <c r="H463" s="20" t="s">
        <v>125</v>
      </c>
      <c r="I463" s="20" t="s">
        <v>125</v>
      </c>
      <c r="J463" s="20" t="s">
        <v>125</v>
      </c>
      <c r="K463" s="20" t="s">
        <v>125</v>
      </c>
      <c r="L463" s="20" t="s">
        <v>125</v>
      </c>
      <c r="M463" s="20" t="s">
        <v>125</v>
      </c>
      <c r="N463" s="20" t="s">
        <v>125</v>
      </c>
      <c r="O463" s="20" t="s">
        <v>125</v>
      </c>
      <c r="P463" s="20" t="s">
        <v>125</v>
      </c>
      <c r="Q463" s="16">
        <v>1</v>
      </c>
      <c r="R463" s="20" t="s">
        <v>125</v>
      </c>
      <c r="S463" s="20" t="s">
        <v>125</v>
      </c>
      <c r="T463" s="160">
        <f t="shared" si="13"/>
        <v>0</v>
      </c>
    </row>
    <row r="464" spans="1:20" s="9" customFormat="1" ht="28" x14ac:dyDescent="0.2">
      <c r="A464" s="19" t="s">
        <v>64</v>
      </c>
      <c r="B464" s="19" t="s">
        <v>17</v>
      </c>
      <c r="C464" s="19" t="s">
        <v>350</v>
      </c>
      <c r="D464" s="19" t="s">
        <v>611</v>
      </c>
      <c r="E464" s="165" t="s">
        <v>351</v>
      </c>
      <c r="F464" s="165" t="s">
        <v>352</v>
      </c>
      <c r="G464" s="19">
        <v>2</v>
      </c>
      <c r="H464" s="20" t="s">
        <v>125</v>
      </c>
      <c r="I464" s="20" t="s">
        <v>125</v>
      </c>
      <c r="J464" s="20" t="s">
        <v>125</v>
      </c>
      <c r="K464" s="20" t="s">
        <v>125</v>
      </c>
      <c r="L464" s="20" t="s">
        <v>125</v>
      </c>
      <c r="M464" s="20" t="s">
        <v>125</v>
      </c>
      <c r="N464" s="20" t="s">
        <v>125</v>
      </c>
      <c r="O464" s="16">
        <v>1</v>
      </c>
      <c r="P464" s="20" t="s">
        <v>125</v>
      </c>
      <c r="Q464" s="20" t="s">
        <v>125</v>
      </c>
      <c r="R464" s="16">
        <v>1</v>
      </c>
      <c r="S464" s="20" t="s">
        <v>125</v>
      </c>
      <c r="T464" s="160">
        <f t="shared" si="13"/>
        <v>0</v>
      </c>
    </row>
    <row r="465" spans="1:20" s="9" customFormat="1" ht="28" x14ac:dyDescent="0.2">
      <c r="A465" s="19" t="s">
        <v>64</v>
      </c>
      <c r="B465" s="19" t="s">
        <v>17</v>
      </c>
      <c r="C465" s="19" t="s">
        <v>350</v>
      </c>
      <c r="D465" s="19" t="s">
        <v>612</v>
      </c>
      <c r="E465" s="165" t="s">
        <v>351</v>
      </c>
      <c r="F465" s="165" t="s">
        <v>352</v>
      </c>
      <c r="G465" s="19">
        <v>1</v>
      </c>
      <c r="H465" s="20" t="s">
        <v>125</v>
      </c>
      <c r="I465" s="20" t="s">
        <v>125</v>
      </c>
      <c r="J465" s="20" t="s">
        <v>125</v>
      </c>
      <c r="K465" s="20" t="s">
        <v>125</v>
      </c>
      <c r="L465" s="20" t="s">
        <v>125</v>
      </c>
      <c r="M465" s="20" t="s">
        <v>125</v>
      </c>
      <c r="N465" s="20" t="s">
        <v>125</v>
      </c>
      <c r="O465" s="20" t="s">
        <v>125</v>
      </c>
      <c r="P465" s="20" t="s">
        <v>125</v>
      </c>
      <c r="Q465" s="16">
        <v>1</v>
      </c>
      <c r="R465" s="20" t="s">
        <v>125</v>
      </c>
      <c r="S465" s="20" t="s">
        <v>125</v>
      </c>
      <c r="T465" s="160">
        <f t="shared" si="13"/>
        <v>0</v>
      </c>
    </row>
    <row r="466" spans="1:20" s="9" customFormat="1" ht="28" x14ac:dyDescent="0.2">
      <c r="A466" s="19" t="s">
        <v>64</v>
      </c>
      <c r="B466" s="19" t="s">
        <v>17</v>
      </c>
      <c r="C466" s="19" t="s">
        <v>350</v>
      </c>
      <c r="D466" s="19" t="s">
        <v>613</v>
      </c>
      <c r="E466" s="165" t="s">
        <v>351</v>
      </c>
      <c r="F466" s="165" t="s">
        <v>352</v>
      </c>
      <c r="G466" s="19">
        <v>1</v>
      </c>
      <c r="H466" s="20" t="s">
        <v>125</v>
      </c>
      <c r="I466" s="20" t="s">
        <v>125</v>
      </c>
      <c r="J466" s="20" t="s">
        <v>125</v>
      </c>
      <c r="K466" s="20" t="s">
        <v>125</v>
      </c>
      <c r="L466" s="20" t="s">
        <v>125</v>
      </c>
      <c r="M466" s="20" t="s">
        <v>125</v>
      </c>
      <c r="N466" s="20" t="s">
        <v>125</v>
      </c>
      <c r="O466" s="20" t="s">
        <v>125</v>
      </c>
      <c r="P466" s="20" t="s">
        <v>125</v>
      </c>
      <c r="Q466" s="16">
        <v>1</v>
      </c>
      <c r="R466" s="20" t="s">
        <v>125</v>
      </c>
      <c r="S466" s="20" t="s">
        <v>125</v>
      </c>
      <c r="T466" s="160">
        <f t="shared" si="13"/>
        <v>0</v>
      </c>
    </row>
    <row r="467" spans="1:20" s="9" customFormat="1" ht="28" x14ac:dyDescent="0.2">
      <c r="A467" s="19" t="s">
        <v>64</v>
      </c>
      <c r="B467" s="19" t="s">
        <v>17</v>
      </c>
      <c r="C467" s="19" t="s">
        <v>350</v>
      </c>
      <c r="D467" s="19" t="s">
        <v>614</v>
      </c>
      <c r="E467" s="165" t="s">
        <v>351</v>
      </c>
      <c r="F467" s="165" t="s">
        <v>352</v>
      </c>
      <c r="G467" s="19">
        <v>2</v>
      </c>
      <c r="H467" s="20" t="s">
        <v>125</v>
      </c>
      <c r="I467" s="20" t="s">
        <v>125</v>
      </c>
      <c r="J467" s="20" t="s">
        <v>125</v>
      </c>
      <c r="K467" s="20" t="s">
        <v>125</v>
      </c>
      <c r="L467" s="20" t="s">
        <v>125</v>
      </c>
      <c r="M467" s="20" t="s">
        <v>125</v>
      </c>
      <c r="N467" s="20" t="s">
        <v>125</v>
      </c>
      <c r="O467" s="20" t="s">
        <v>125</v>
      </c>
      <c r="P467" s="20" t="s">
        <v>125</v>
      </c>
      <c r="Q467" s="20" t="s">
        <v>125</v>
      </c>
      <c r="R467" s="20" t="s">
        <v>125</v>
      </c>
      <c r="S467" s="16">
        <v>2</v>
      </c>
      <c r="T467" s="160">
        <f t="shared" si="13"/>
        <v>0</v>
      </c>
    </row>
    <row r="468" spans="1:20" s="9" customFormat="1" ht="28" x14ac:dyDescent="0.2">
      <c r="A468" s="19" t="s">
        <v>64</v>
      </c>
      <c r="B468" s="19" t="s">
        <v>17</v>
      </c>
      <c r="C468" s="19" t="s">
        <v>350</v>
      </c>
      <c r="D468" s="19" t="s">
        <v>615</v>
      </c>
      <c r="E468" s="165" t="s">
        <v>351</v>
      </c>
      <c r="F468" s="165" t="s">
        <v>352</v>
      </c>
      <c r="G468" s="19">
        <v>1</v>
      </c>
      <c r="H468" s="20" t="s">
        <v>125</v>
      </c>
      <c r="I468" s="20" t="s">
        <v>125</v>
      </c>
      <c r="J468" s="20" t="s">
        <v>125</v>
      </c>
      <c r="K468" s="20" t="s">
        <v>125</v>
      </c>
      <c r="L468" s="20" t="s">
        <v>125</v>
      </c>
      <c r="M468" s="20" t="s">
        <v>125</v>
      </c>
      <c r="N468" s="20" t="s">
        <v>125</v>
      </c>
      <c r="O468" s="20" t="s">
        <v>125</v>
      </c>
      <c r="P468" s="20" t="s">
        <v>125</v>
      </c>
      <c r="Q468" s="16">
        <v>1</v>
      </c>
      <c r="R468" s="20" t="s">
        <v>125</v>
      </c>
      <c r="S468" s="20" t="s">
        <v>125</v>
      </c>
      <c r="T468" s="160">
        <f t="shared" si="13"/>
        <v>0</v>
      </c>
    </row>
    <row r="469" spans="1:20" s="9" customFormat="1" ht="28" x14ac:dyDescent="0.2">
      <c r="A469" s="19" t="s">
        <v>64</v>
      </c>
      <c r="B469" s="19" t="s">
        <v>17</v>
      </c>
      <c r="C469" s="19" t="s">
        <v>350</v>
      </c>
      <c r="D469" s="19" t="s">
        <v>616</v>
      </c>
      <c r="E469" s="165" t="s">
        <v>351</v>
      </c>
      <c r="F469" s="165" t="s">
        <v>352</v>
      </c>
      <c r="G469" s="19">
        <v>1</v>
      </c>
      <c r="H469" s="20" t="s">
        <v>125</v>
      </c>
      <c r="I469" s="20" t="s">
        <v>125</v>
      </c>
      <c r="J469" s="20" t="s">
        <v>125</v>
      </c>
      <c r="K469" s="20" t="s">
        <v>125</v>
      </c>
      <c r="L469" s="20" t="s">
        <v>125</v>
      </c>
      <c r="M469" s="20" t="s">
        <v>125</v>
      </c>
      <c r="N469" s="20" t="s">
        <v>125</v>
      </c>
      <c r="O469" s="20" t="s">
        <v>125</v>
      </c>
      <c r="P469" s="20" t="s">
        <v>125</v>
      </c>
      <c r="Q469" s="16">
        <v>1</v>
      </c>
      <c r="R469" s="20" t="s">
        <v>125</v>
      </c>
      <c r="S469" s="20" t="s">
        <v>125</v>
      </c>
      <c r="T469" s="160">
        <f t="shared" si="13"/>
        <v>0</v>
      </c>
    </row>
    <row r="470" spans="1:20" s="9" customFormat="1" ht="28" x14ac:dyDescent="0.2">
      <c r="A470" s="19" t="s">
        <v>64</v>
      </c>
      <c r="B470" s="19" t="s">
        <v>17</v>
      </c>
      <c r="C470" s="19" t="s">
        <v>350</v>
      </c>
      <c r="D470" s="19" t="s">
        <v>617</v>
      </c>
      <c r="E470" s="165" t="s">
        <v>351</v>
      </c>
      <c r="F470" s="165" t="s">
        <v>352</v>
      </c>
      <c r="G470" s="19">
        <v>1</v>
      </c>
      <c r="H470" s="20" t="s">
        <v>125</v>
      </c>
      <c r="I470" s="20" t="s">
        <v>125</v>
      </c>
      <c r="J470" s="20" t="s">
        <v>125</v>
      </c>
      <c r="K470" s="20" t="s">
        <v>125</v>
      </c>
      <c r="L470" s="20" t="s">
        <v>125</v>
      </c>
      <c r="M470" s="20" t="s">
        <v>125</v>
      </c>
      <c r="N470" s="20" t="s">
        <v>125</v>
      </c>
      <c r="O470" s="20" t="s">
        <v>125</v>
      </c>
      <c r="P470" s="20" t="s">
        <v>125</v>
      </c>
      <c r="Q470" s="16">
        <v>1</v>
      </c>
      <c r="R470" s="20" t="s">
        <v>125</v>
      </c>
      <c r="S470" s="20" t="s">
        <v>125</v>
      </c>
      <c r="T470" s="160">
        <f t="shared" si="13"/>
        <v>0</v>
      </c>
    </row>
    <row r="471" spans="1:20" s="9" customFormat="1" ht="28" x14ac:dyDescent="0.2">
      <c r="A471" s="19" t="s">
        <v>64</v>
      </c>
      <c r="B471" s="19" t="s">
        <v>17</v>
      </c>
      <c r="C471" s="19" t="s">
        <v>350</v>
      </c>
      <c r="D471" s="19" t="s">
        <v>618</v>
      </c>
      <c r="E471" s="165" t="s">
        <v>351</v>
      </c>
      <c r="F471" s="165" t="s">
        <v>352</v>
      </c>
      <c r="G471" s="19">
        <v>1</v>
      </c>
      <c r="H471" s="20" t="s">
        <v>125</v>
      </c>
      <c r="I471" s="20" t="s">
        <v>125</v>
      </c>
      <c r="J471" s="20" t="s">
        <v>125</v>
      </c>
      <c r="K471" s="20" t="s">
        <v>125</v>
      </c>
      <c r="L471" s="20" t="s">
        <v>125</v>
      </c>
      <c r="M471" s="20" t="s">
        <v>125</v>
      </c>
      <c r="N471" s="20" t="s">
        <v>125</v>
      </c>
      <c r="O471" s="20" t="s">
        <v>125</v>
      </c>
      <c r="P471" s="20" t="s">
        <v>125</v>
      </c>
      <c r="Q471" s="16">
        <v>1</v>
      </c>
      <c r="R471" s="20" t="s">
        <v>125</v>
      </c>
      <c r="S471" s="20" t="s">
        <v>125</v>
      </c>
      <c r="T471" s="160">
        <f t="shared" si="13"/>
        <v>0</v>
      </c>
    </row>
    <row r="472" spans="1:20" s="9" customFormat="1" ht="70" x14ac:dyDescent="0.2">
      <c r="A472" s="19" t="s">
        <v>64</v>
      </c>
      <c r="B472" s="19" t="s">
        <v>17</v>
      </c>
      <c r="C472" s="165" t="s">
        <v>704</v>
      </c>
      <c r="D472" s="19" t="s">
        <v>596</v>
      </c>
      <c r="E472" s="165" t="s">
        <v>705</v>
      </c>
      <c r="F472" s="19" t="s">
        <v>348</v>
      </c>
      <c r="G472" s="214">
        <v>1</v>
      </c>
      <c r="H472" s="20" t="s">
        <v>125</v>
      </c>
      <c r="I472" s="20" t="s">
        <v>125</v>
      </c>
      <c r="J472" s="161">
        <v>1</v>
      </c>
      <c r="K472" s="161">
        <v>1</v>
      </c>
      <c r="L472" s="161">
        <v>1</v>
      </c>
      <c r="M472" s="161">
        <v>1</v>
      </c>
      <c r="N472" s="161">
        <v>1</v>
      </c>
      <c r="O472" s="161">
        <v>1</v>
      </c>
      <c r="P472" s="161">
        <v>1</v>
      </c>
      <c r="Q472" s="161">
        <v>1</v>
      </c>
      <c r="R472" s="161">
        <v>1</v>
      </c>
      <c r="S472" s="161">
        <v>1</v>
      </c>
      <c r="T472" s="160">
        <f t="shared" ref="T472:T491" si="14">S472-G472</f>
        <v>0</v>
      </c>
    </row>
    <row r="473" spans="1:20" s="9" customFormat="1" ht="70" x14ac:dyDescent="0.2">
      <c r="A473" s="19" t="s">
        <v>64</v>
      </c>
      <c r="B473" s="19" t="s">
        <v>17</v>
      </c>
      <c r="C473" s="165" t="s">
        <v>704</v>
      </c>
      <c r="D473" s="19" t="s">
        <v>600</v>
      </c>
      <c r="E473" s="165" t="s">
        <v>705</v>
      </c>
      <c r="F473" s="19" t="s">
        <v>348</v>
      </c>
      <c r="G473" s="214">
        <v>1</v>
      </c>
      <c r="H473" s="20" t="s">
        <v>125</v>
      </c>
      <c r="I473" s="20" t="s">
        <v>125</v>
      </c>
      <c r="J473" s="161">
        <v>1</v>
      </c>
      <c r="K473" s="161">
        <v>1</v>
      </c>
      <c r="L473" s="161">
        <v>1</v>
      </c>
      <c r="M473" s="161">
        <v>1</v>
      </c>
      <c r="N473" s="161">
        <v>1</v>
      </c>
      <c r="O473" s="161">
        <v>1</v>
      </c>
      <c r="P473" s="161">
        <v>1</v>
      </c>
      <c r="Q473" s="161">
        <v>1</v>
      </c>
      <c r="R473" s="161">
        <v>1</v>
      </c>
      <c r="S473" s="161">
        <v>1</v>
      </c>
      <c r="T473" s="160">
        <f t="shared" si="14"/>
        <v>0</v>
      </c>
    </row>
    <row r="474" spans="1:20" s="9" customFormat="1" ht="70" x14ac:dyDescent="0.2">
      <c r="A474" s="19" t="s">
        <v>64</v>
      </c>
      <c r="B474" s="19" t="s">
        <v>17</v>
      </c>
      <c r="C474" s="165" t="s">
        <v>704</v>
      </c>
      <c r="D474" s="19" t="s">
        <v>601</v>
      </c>
      <c r="E474" s="165" t="s">
        <v>705</v>
      </c>
      <c r="F474" s="19" t="s">
        <v>348</v>
      </c>
      <c r="G474" s="214">
        <v>1</v>
      </c>
      <c r="H474" s="20" t="s">
        <v>125</v>
      </c>
      <c r="I474" s="20" t="s">
        <v>125</v>
      </c>
      <c r="J474" s="161">
        <v>1</v>
      </c>
      <c r="K474" s="161">
        <v>1</v>
      </c>
      <c r="L474" s="161">
        <v>1</v>
      </c>
      <c r="M474" s="161">
        <v>1</v>
      </c>
      <c r="N474" s="161">
        <v>1</v>
      </c>
      <c r="O474" s="161">
        <v>1</v>
      </c>
      <c r="P474" s="161">
        <v>1</v>
      </c>
      <c r="Q474" s="161">
        <v>1</v>
      </c>
      <c r="R474" s="161">
        <v>1</v>
      </c>
      <c r="S474" s="161">
        <v>1</v>
      </c>
      <c r="T474" s="160">
        <f t="shared" si="14"/>
        <v>0</v>
      </c>
    </row>
    <row r="475" spans="1:20" s="9" customFormat="1" ht="70" x14ac:dyDescent="0.2">
      <c r="A475" s="19" t="s">
        <v>64</v>
      </c>
      <c r="B475" s="19" t="s">
        <v>17</v>
      </c>
      <c r="C475" s="165" t="s">
        <v>704</v>
      </c>
      <c r="D475" s="156" t="s">
        <v>602</v>
      </c>
      <c r="E475" s="165" t="s">
        <v>705</v>
      </c>
      <c r="F475" s="19" t="s">
        <v>348</v>
      </c>
      <c r="G475" s="214">
        <v>1</v>
      </c>
      <c r="H475" s="20" t="s">
        <v>125</v>
      </c>
      <c r="I475" s="20" t="s">
        <v>125</v>
      </c>
      <c r="J475" s="161">
        <v>1</v>
      </c>
      <c r="K475" s="161">
        <v>1</v>
      </c>
      <c r="L475" s="161">
        <v>1</v>
      </c>
      <c r="M475" s="161">
        <v>1</v>
      </c>
      <c r="N475" s="161">
        <v>1</v>
      </c>
      <c r="O475" s="161">
        <v>1</v>
      </c>
      <c r="P475" s="161">
        <v>1</v>
      </c>
      <c r="Q475" s="161">
        <v>1</v>
      </c>
      <c r="R475" s="161">
        <v>1</v>
      </c>
      <c r="S475" s="161">
        <v>1</v>
      </c>
      <c r="T475" s="160">
        <f t="shared" si="14"/>
        <v>0</v>
      </c>
    </row>
    <row r="476" spans="1:20" s="9" customFormat="1" ht="70" x14ac:dyDescent="0.2">
      <c r="A476" s="19" t="s">
        <v>64</v>
      </c>
      <c r="B476" s="19" t="s">
        <v>17</v>
      </c>
      <c r="C476" s="165" t="s">
        <v>704</v>
      </c>
      <c r="D476" s="156" t="s">
        <v>603</v>
      </c>
      <c r="E476" s="165" t="s">
        <v>705</v>
      </c>
      <c r="F476" s="19" t="s">
        <v>348</v>
      </c>
      <c r="G476" s="214">
        <v>1</v>
      </c>
      <c r="H476" s="20" t="s">
        <v>125</v>
      </c>
      <c r="I476" s="20" t="s">
        <v>125</v>
      </c>
      <c r="J476" s="161">
        <v>1</v>
      </c>
      <c r="K476" s="161">
        <v>1</v>
      </c>
      <c r="L476" s="161">
        <v>1</v>
      </c>
      <c r="M476" s="161">
        <v>1</v>
      </c>
      <c r="N476" s="161">
        <v>1</v>
      </c>
      <c r="O476" s="161">
        <v>1</v>
      </c>
      <c r="P476" s="161">
        <v>1</v>
      </c>
      <c r="Q476" s="161">
        <v>1</v>
      </c>
      <c r="R476" s="161">
        <v>1</v>
      </c>
      <c r="S476" s="161">
        <v>1</v>
      </c>
      <c r="T476" s="160">
        <f t="shared" si="14"/>
        <v>0</v>
      </c>
    </row>
    <row r="477" spans="1:20" s="9" customFormat="1" ht="70" x14ac:dyDescent="0.2">
      <c r="A477" s="19" t="s">
        <v>64</v>
      </c>
      <c r="B477" s="19" t="s">
        <v>17</v>
      </c>
      <c r="C477" s="165" t="s">
        <v>704</v>
      </c>
      <c r="D477" s="156" t="s">
        <v>604</v>
      </c>
      <c r="E477" s="165" t="s">
        <v>705</v>
      </c>
      <c r="F477" s="19" t="s">
        <v>348</v>
      </c>
      <c r="G477" s="214">
        <v>1</v>
      </c>
      <c r="H477" s="20" t="s">
        <v>125</v>
      </c>
      <c r="I477" s="20" t="s">
        <v>125</v>
      </c>
      <c r="J477" s="161">
        <v>1</v>
      </c>
      <c r="K477" s="161">
        <v>1</v>
      </c>
      <c r="L477" s="161">
        <v>1</v>
      </c>
      <c r="M477" s="161">
        <v>1</v>
      </c>
      <c r="N477" s="161">
        <v>1</v>
      </c>
      <c r="O477" s="161">
        <v>1</v>
      </c>
      <c r="P477" s="161">
        <v>1</v>
      </c>
      <c r="Q477" s="161">
        <v>1</v>
      </c>
      <c r="R477" s="161">
        <v>1</v>
      </c>
      <c r="S477" s="161">
        <v>1</v>
      </c>
      <c r="T477" s="160">
        <f t="shared" si="14"/>
        <v>0</v>
      </c>
    </row>
    <row r="478" spans="1:20" s="9" customFormat="1" ht="70" x14ac:dyDescent="0.2">
      <c r="A478" s="19" t="s">
        <v>64</v>
      </c>
      <c r="B478" s="19" t="s">
        <v>17</v>
      </c>
      <c r="C478" s="165" t="s">
        <v>704</v>
      </c>
      <c r="D478" s="156" t="s">
        <v>605</v>
      </c>
      <c r="E478" s="165" t="s">
        <v>705</v>
      </c>
      <c r="F478" s="19" t="s">
        <v>348</v>
      </c>
      <c r="G478" s="214">
        <v>1</v>
      </c>
      <c r="H478" s="20" t="s">
        <v>125</v>
      </c>
      <c r="I478" s="20" t="s">
        <v>125</v>
      </c>
      <c r="J478" s="161">
        <v>1</v>
      </c>
      <c r="K478" s="161">
        <v>1</v>
      </c>
      <c r="L478" s="161">
        <v>1</v>
      </c>
      <c r="M478" s="161">
        <v>1</v>
      </c>
      <c r="N478" s="161">
        <v>1</v>
      </c>
      <c r="O478" s="161">
        <v>1</v>
      </c>
      <c r="P478" s="161">
        <v>1</v>
      </c>
      <c r="Q478" s="161">
        <v>1</v>
      </c>
      <c r="R478" s="161">
        <v>1</v>
      </c>
      <c r="S478" s="161">
        <v>1</v>
      </c>
      <c r="T478" s="160">
        <f t="shared" si="14"/>
        <v>0</v>
      </c>
    </row>
    <row r="479" spans="1:20" s="9" customFormat="1" ht="70" x14ac:dyDescent="0.2">
      <c r="A479" s="19" t="s">
        <v>64</v>
      </c>
      <c r="B479" s="19" t="s">
        <v>17</v>
      </c>
      <c r="C479" s="165" t="s">
        <v>704</v>
      </c>
      <c r="D479" s="156" t="s">
        <v>606</v>
      </c>
      <c r="E479" s="165" t="s">
        <v>705</v>
      </c>
      <c r="F479" s="19" t="s">
        <v>348</v>
      </c>
      <c r="G479" s="214">
        <v>1</v>
      </c>
      <c r="H479" s="20" t="s">
        <v>125</v>
      </c>
      <c r="I479" s="20" t="s">
        <v>125</v>
      </c>
      <c r="J479" s="161">
        <v>1</v>
      </c>
      <c r="K479" s="161">
        <v>1</v>
      </c>
      <c r="L479" s="161">
        <v>1</v>
      </c>
      <c r="M479" s="161">
        <v>1</v>
      </c>
      <c r="N479" s="161">
        <v>1</v>
      </c>
      <c r="O479" s="161">
        <v>1</v>
      </c>
      <c r="P479" s="161">
        <v>1</v>
      </c>
      <c r="Q479" s="161">
        <v>1</v>
      </c>
      <c r="R479" s="161">
        <v>1</v>
      </c>
      <c r="S479" s="161">
        <v>1</v>
      </c>
      <c r="T479" s="160">
        <f t="shared" si="14"/>
        <v>0</v>
      </c>
    </row>
    <row r="480" spans="1:20" s="9" customFormat="1" ht="70" x14ac:dyDescent="0.2">
      <c r="A480" s="19" t="s">
        <v>64</v>
      </c>
      <c r="B480" s="19" t="s">
        <v>17</v>
      </c>
      <c r="C480" s="165" t="s">
        <v>704</v>
      </c>
      <c r="D480" s="156" t="s">
        <v>607</v>
      </c>
      <c r="E480" s="165" t="s">
        <v>705</v>
      </c>
      <c r="F480" s="19" t="s">
        <v>348</v>
      </c>
      <c r="G480" s="214">
        <v>1</v>
      </c>
      <c r="H480" s="20" t="s">
        <v>125</v>
      </c>
      <c r="I480" s="20" t="s">
        <v>125</v>
      </c>
      <c r="J480" s="161">
        <v>1</v>
      </c>
      <c r="K480" s="161">
        <v>1</v>
      </c>
      <c r="L480" s="161">
        <v>1</v>
      </c>
      <c r="M480" s="161">
        <v>1</v>
      </c>
      <c r="N480" s="161">
        <v>1</v>
      </c>
      <c r="O480" s="161">
        <v>1</v>
      </c>
      <c r="P480" s="161">
        <v>1</v>
      </c>
      <c r="Q480" s="161">
        <v>1</v>
      </c>
      <c r="R480" s="161">
        <v>1</v>
      </c>
      <c r="S480" s="161">
        <v>1</v>
      </c>
      <c r="T480" s="160">
        <f t="shared" si="14"/>
        <v>0</v>
      </c>
    </row>
    <row r="481" spans="1:20 16384:16384" s="9" customFormat="1" ht="70" x14ac:dyDescent="0.2">
      <c r="A481" s="19" t="s">
        <v>64</v>
      </c>
      <c r="B481" s="19" t="s">
        <v>17</v>
      </c>
      <c r="C481" s="165" t="s">
        <v>704</v>
      </c>
      <c r="D481" s="156" t="s">
        <v>608</v>
      </c>
      <c r="E481" s="165" t="s">
        <v>705</v>
      </c>
      <c r="F481" s="19" t="s">
        <v>348</v>
      </c>
      <c r="G481" s="214">
        <v>1</v>
      </c>
      <c r="H481" s="20" t="s">
        <v>125</v>
      </c>
      <c r="I481" s="20" t="s">
        <v>125</v>
      </c>
      <c r="J481" s="161">
        <v>1</v>
      </c>
      <c r="K481" s="161">
        <v>1</v>
      </c>
      <c r="L481" s="161">
        <v>1</v>
      </c>
      <c r="M481" s="161">
        <v>1</v>
      </c>
      <c r="N481" s="161">
        <v>1</v>
      </c>
      <c r="O481" s="161">
        <v>1</v>
      </c>
      <c r="P481" s="161">
        <v>1</v>
      </c>
      <c r="Q481" s="161">
        <v>1</v>
      </c>
      <c r="R481" s="161">
        <v>1</v>
      </c>
      <c r="S481" s="161">
        <v>1</v>
      </c>
      <c r="T481" s="160">
        <f t="shared" si="14"/>
        <v>0</v>
      </c>
    </row>
    <row r="482" spans="1:20 16384:16384" s="9" customFormat="1" ht="70" x14ac:dyDescent="0.2">
      <c r="A482" s="19" t="s">
        <v>64</v>
      </c>
      <c r="B482" s="19" t="s">
        <v>17</v>
      </c>
      <c r="C482" s="165" t="s">
        <v>704</v>
      </c>
      <c r="D482" s="156" t="s">
        <v>609</v>
      </c>
      <c r="E482" s="165" t="s">
        <v>705</v>
      </c>
      <c r="F482" s="19" t="s">
        <v>348</v>
      </c>
      <c r="G482" s="214">
        <v>1</v>
      </c>
      <c r="H482" s="20" t="s">
        <v>125</v>
      </c>
      <c r="I482" s="20" t="s">
        <v>125</v>
      </c>
      <c r="J482" s="161">
        <v>1</v>
      </c>
      <c r="K482" s="161">
        <v>1</v>
      </c>
      <c r="L482" s="161">
        <v>1</v>
      </c>
      <c r="M482" s="161">
        <v>1</v>
      </c>
      <c r="N482" s="161">
        <v>1</v>
      </c>
      <c r="O482" s="161">
        <v>1</v>
      </c>
      <c r="P482" s="161">
        <v>1</v>
      </c>
      <c r="Q482" s="161">
        <v>1</v>
      </c>
      <c r="R482" s="161">
        <v>1</v>
      </c>
      <c r="S482" s="161">
        <v>1</v>
      </c>
      <c r="T482" s="160">
        <f t="shared" si="14"/>
        <v>0</v>
      </c>
    </row>
    <row r="483" spans="1:20 16384:16384" s="9" customFormat="1" ht="70" x14ac:dyDescent="0.2">
      <c r="A483" s="19" t="s">
        <v>64</v>
      </c>
      <c r="B483" s="19" t="s">
        <v>17</v>
      </c>
      <c r="C483" s="165" t="s">
        <v>704</v>
      </c>
      <c r="D483" s="156" t="s">
        <v>610</v>
      </c>
      <c r="E483" s="165" t="s">
        <v>705</v>
      </c>
      <c r="F483" s="19" t="s">
        <v>348</v>
      </c>
      <c r="G483" s="214">
        <v>1</v>
      </c>
      <c r="H483" s="20" t="s">
        <v>125</v>
      </c>
      <c r="I483" s="20" t="s">
        <v>125</v>
      </c>
      <c r="J483" s="161">
        <v>1</v>
      </c>
      <c r="K483" s="161">
        <v>1</v>
      </c>
      <c r="L483" s="161">
        <v>1</v>
      </c>
      <c r="M483" s="161">
        <v>1</v>
      </c>
      <c r="N483" s="161">
        <v>1</v>
      </c>
      <c r="O483" s="161">
        <v>1</v>
      </c>
      <c r="P483" s="161">
        <v>1</v>
      </c>
      <c r="Q483" s="161">
        <v>1</v>
      </c>
      <c r="R483" s="161">
        <v>1</v>
      </c>
      <c r="S483" s="161">
        <v>1</v>
      </c>
      <c r="T483" s="160">
        <f t="shared" si="14"/>
        <v>0</v>
      </c>
    </row>
    <row r="484" spans="1:20 16384:16384" s="9" customFormat="1" ht="70" x14ac:dyDescent="0.2">
      <c r="A484" s="19" t="s">
        <v>64</v>
      </c>
      <c r="B484" s="19" t="s">
        <v>17</v>
      </c>
      <c r="C484" s="165" t="s">
        <v>704</v>
      </c>
      <c r="D484" s="156" t="s">
        <v>611</v>
      </c>
      <c r="E484" s="165" t="s">
        <v>705</v>
      </c>
      <c r="F484" s="19" t="s">
        <v>348</v>
      </c>
      <c r="G484" s="214">
        <v>1</v>
      </c>
      <c r="H484" s="20" t="s">
        <v>125</v>
      </c>
      <c r="I484" s="20" t="s">
        <v>125</v>
      </c>
      <c r="J484" s="161">
        <v>1</v>
      </c>
      <c r="K484" s="161">
        <v>1</v>
      </c>
      <c r="L484" s="161">
        <v>1</v>
      </c>
      <c r="M484" s="161">
        <v>1</v>
      </c>
      <c r="N484" s="161">
        <v>1</v>
      </c>
      <c r="O484" s="161">
        <v>1</v>
      </c>
      <c r="P484" s="161">
        <v>1</v>
      </c>
      <c r="Q484" s="161">
        <v>1</v>
      </c>
      <c r="R484" s="161">
        <v>1</v>
      </c>
      <c r="S484" s="161">
        <v>1</v>
      </c>
      <c r="T484" s="160">
        <f t="shared" si="14"/>
        <v>0</v>
      </c>
    </row>
    <row r="485" spans="1:20 16384:16384" s="9" customFormat="1" ht="70" x14ac:dyDescent="0.2">
      <c r="A485" s="19" t="s">
        <v>64</v>
      </c>
      <c r="B485" s="19" t="s">
        <v>17</v>
      </c>
      <c r="C485" s="165" t="s">
        <v>704</v>
      </c>
      <c r="D485" s="156" t="s">
        <v>612</v>
      </c>
      <c r="E485" s="165" t="s">
        <v>705</v>
      </c>
      <c r="F485" s="19" t="s">
        <v>348</v>
      </c>
      <c r="G485" s="214">
        <v>1</v>
      </c>
      <c r="H485" s="20" t="s">
        <v>125</v>
      </c>
      <c r="I485" s="20" t="s">
        <v>125</v>
      </c>
      <c r="J485" s="161">
        <v>1</v>
      </c>
      <c r="K485" s="161">
        <v>1</v>
      </c>
      <c r="L485" s="161">
        <v>1</v>
      </c>
      <c r="M485" s="161">
        <v>1</v>
      </c>
      <c r="N485" s="161">
        <v>1</v>
      </c>
      <c r="O485" s="161">
        <v>1</v>
      </c>
      <c r="P485" s="161">
        <v>1</v>
      </c>
      <c r="Q485" s="161">
        <v>1</v>
      </c>
      <c r="R485" s="161">
        <v>1</v>
      </c>
      <c r="S485" s="161">
        <v>1</v>
      </c>
      <c r="T485" s="160">
        <f t="shared" si="14"/>
        <v>0</v>
      </c>
    </row>
    <row r="486" spans="1:20 16384:16384" s="9" customFormat="1" ht="70" x14ac:dyDescent="0.2">
      <c r="A486" s="19" t="s">
        <v>64</v>
      </c>
      <c r="B486" s="19" t="s">
        <v>17</v>
      </c>
      <c r="C486" s="165" t="s">
        <v>704</v>
      </c>
      <c r="D486" s="156" t="s">
        <v>613</v>
      </c>
      <c r="E486" s="165" t="s">
        <v>705</v>
      </c>
      <c r="F486" s="19" t="s">
        <v>348</v>
      </c>
      <c r="G486" s="214">
        <v>1</v>
      </c>
      <c r="H486" s="20" t="s">
        <v>125</v>
      </c>
      <c r="I486" s="20" t="s">
        <v>125</v>
      </c>
      <c r="J486" s="161">
        <v>1</v>
      </c>
      <c r="K486" s="161">
        <v>1</v>
      </c>
      <c r="L486" s="161">
        <v>1</v>
      </c>
      <c r="M486" s="161">
        <v>1</v>
      </c>
      <c r="N486" s="161">
        <v>1</v>
      </c>
      <c r="O486" s="161">
        <v>1</v>
      </c>
      <c r="P486" s="161">
        <v>1</v>
      </c>
      <c r="Q486" s="161">
        <v>1</v>
      </c>
      <c r="R486" s="161">
        <v>1</v>
      </c>
      <c r="S486" s="161">
        <v>1</v>
      </c>
      <c r="T486" s="160">
        <f t="shared" si="14"/>
        <v>0</v>
      </c>
    </row>
    <row r="487" spans="1:20 16384:16384" s="9" customFormat="1" ht="70" x14ac:dyDescent="0.2">
      <c r="A487" s="19" t="s">
        <v>64</v>
      </c>
      <c r="B487" s="19" t="s">
        <v>17</v>
      </c>
      <c r="C487" s="165" t="s">
        <v>704</v>
      </c>
      <c r="D487" s="156" t="s">
        <v>614</v>
      </c>
      <c r="E487" s="165" t="s">
        <v>705</v>
      </c>
      <c r="F487" s="19" t="s">
        <v>348</v>
      </c>
      <c r="G487" s="214">
        <v>1</v>
      </c>
      <c r="H487" s="20" t="s">
        <v>125</v>
      </c>
      <c r="I487" s="20" t="s">
        <v>125</v>
      </c>
      <c r="J487" s="161">
        <v>1</v>
      </c>
      <c r="K487" s="161">
        <v>1</v>
      </c>
      <c r="L487" s="161">
        <v>1</v>
      </c>
      <c r="M487" s="161">
        <v>1</v>
      </c>
      <c r="N487" s="161">
        <v>1</v>
      </c>
      <c r="O487" s="161">
        <v>1</v>
      </c>
      <c r="P487" s="161">
        <v>1</v>
      </c>
      <c r="Q487" s="161">
        <v>1</v>
      </c>
      <c r="R487" s="161">
        <v>1</v>
      </c>
      <c r="S487" s="161">
        <v>1</v>
      </c>
      <c r="T487" s="160">
        <f t="shared" si="14"/>
        <v>0</v>
      </c>
    </row>
    <row r="488" spans="1:20 16384:16384" s="9" customFormat="1" ht="70" x14ac:dyDescent="0.2">
      <c r="A488" s="19" t="s">
        <v>64</v>
      </c>
      <c r="B488" s="19" t="s">
        <v>17</v>
      </c>
      <c r="C488" s="165" t="s">
        <v>704</v>
      </c>
      <c r="D488" s="156" t="s">
        <v>615</v>
      </c>
      <c r="E488" s="165" t="s">
        <v>705</v>
      </c>
      <c r="F488" s="19" t="s">
        <v>348</v>
      </c>
      <c r="G488" s="214">
        <v>1</v>
      </c>
      <c r="H488" s="20" t="s">
        <v>125</v>
      </c>
      <c r="I488" s="20" t="s">
        <v>125</v>
      </c>
      <c r="J488" s="161">
        <v>1</v>
      </c>
      <c r="K488" s="161">
        <v>1</v>
      </c>
      <c r="L488" s="161">
        <v>1</v>
      </c>
      <c r="M488" s="161">
        <v>1</v>
      </c>
      <c r="N488" s="161">
        <v>1</v>
      </c>
      <c r="O488" s="161">
        <v>1</v>
      </c>
      <c r="P488" s="161">
        <v>1</v>
      </c>
      <c r="Q488" s="161">
        <v>1</v>
      </c>
      <c r="R488" s="161">
        <v>1</v>
      </c>
      <c r="S488" s="161">
        <v>1</v>
      </c>
      <c r="T488" s="160">
        <f t="shared" si="14"/>
        <v>0</v>
      </c>
    </row>
    <row r="489" spans="1:20 16384:16384" s="9" customFormat="1" ht="70" x14ac:dyDescent="0.2">
      <c r="A489" s="19" t="s">
        <v>64</v>
      </c>
      <c r="B489" s="19" t="s">
        <v>17</v>
      </c>
      <c r="C489" s="165" t="s">
        <v>704</v>
      </c>
      <c r="D489" s="156" t="s">
        <v>616</v>
      </c>
      <c r="E489" s="165" t="s">
        <v>705</v>
      </c>
      <c r="F489" s="19" t="s">
        <v>348</v>
      </c>
      <c r="G489" s="214">
        <v>1</v>
      </c>
      <c r="H489" s="20" t="s">
        <v>125</v>
      </c>
      <c r="I489" s="20" t="s">
        <v>125</v>
      </c>
      <c r="J489" s="161">
        <v>1</v>
      </c>
      <c r="K489" s="161">
        <v>1</v>
      </c>
      <c r="L489" s="161">
        <v>1</v>
      </c>
      <c r="M489" s="161">
        <v>1</v>
      </c>
      <c r="N489" s="161">
        <v>1</v>
      </c>
      <c r="O489" s="161">
        <v>1</v>
      </c>
      <c r="P489" s="161">
        <v>1</v>
      </c>
      <c r="Q489" s="161">
        <v>1</v>
      </c>
      <c r="R489" s="161">
        <v>1</v>
      </c>
      <c r="S489" s="161">
        <v>1</v>
      </c>
      <c r="T489" s="160">
        <f t="shared" si="14"/>
        <v>0</v>
      </c>
    </row>
    <row r="490" spans="1:20 16384:16384" s="9" customFormat="1" ht="70" x14ac:dyDescent="0.2">
      <c r="A490" s="19" t="s">
        <v>64</v>
      </c>
      <c r="B490" s="19" t="s">
        <v>17</v>
      </c>
      <c r="C490" s="165" t="s">
        <v>704</v>
      </c>
      <c r="D490" s="156" t="s">
        <v>617</v>
      </c>
      <c r="E490" s="165" t="s">
        <v>705</v>
      </c>
      <c r="F490" s="19" t="s">
        <v>348</v>
      </c>
      <c r="G490" s="214">
        <v>1</v>
      </c>
      <c r="H490" s="20" t="s">
        <v>125</v>
      </c>
      <c r="I490" s="20" t="s">
        <v>125</v>
      </c>
      <c r="J490" s="161">
        <v>1</v>
      </c>
      <c r="K490" s="161">
        <v>1</v>
      </c>
      <c r="L490" s="161">
        <v>1</v>
      </c>
      <c r="M490" s="161">
        <v>1</v>
      </c>
      <c r="N490" s="161">
        <v>1</v>
      </c>
      <c r="O490" s="161">
        <v>1</v>
      </c>
      <c r="P490" s="161">
        <v>1</v>
      </c>
      <c r="Q490" s="161">
        <v>1</v>
      </c>
      <c r="R490" s="161">
        <v>1</v>
      </c>
      <c r="S490" s="161">
        <v>1</v>
      </c>
      <c r="T490" s="160">
        <f t="shared" si="14"/>
        <v>0</v>
      </c>
    </row>
    <row r="491" spans="1:20 16384:16384" s="9" customFormat="1" ht="70" x14ac:dyDescent="0.2">
      <c r="A491" s="19" t="s">
        <v>64</v>
      </c>
      <c r="B491" s="19" t="s">
        <v>17</v>
      </c>
      <c r="C491" s="165" t="s">
        <v>704</v>
      </c>
      <c r="D491" s="156" t="s">
        <v>618</v>
      </c>
      <c r="E491" s="165" t="s">
        <v>705</v>
      </c>
      <c r="F491" s="19" t="s">
        <v>348</v>
      </c>
      <c r="G491" s="214">
        <v>1</v>
      </c>
      <c r="H491" s="20" t="s">
        <v>125</v>
      </c>
      <c r="I491" s="20" t="s">
        <v>125</v>
      </c>
      <c r="J491" s="161">
        <v>1</v>
      </c>
      <c r="K491" s="161">
        <v>1</v>
      </c>
      <c r="L491" s="161">
        <v>1</v>
      </c>
      <c r="M491" s="161">
        <v>1</v>
      </c>
      <c r="N491" s="161">
        <v>1</v>
      </c>
      <c r="O491" s="161">
        <v>1</v>
      </c>
      <c r="P491" s="161">
        <v>1</v>
      </c>
      <c r="Q491" s="161">
        <v>1</v>
      </c>
      <c r="R491" s="161">
        <v>1</v>
      </c>
      <c r="S491" s="161">
        <v>1</v>
      </c>
      <c r="T491" s="160">
        <f t="shared" si="14"/>
        <v>0</v>
      </c>
    </row>
    <row r="492" spans="1:20 16384:16384" s="9" customFormat="1" ht="42" x14ac:dyDescent="0.2">
      <c r="A492" s="19" t="s">
        <v>64</v>
      </c>
      <c r="B492" s="19" t="s">
        <v>29</v>
      </c>
      <c r="C492" s="19" t="s">
        <v>357</v>
      </c>
      <c r="D492" s="156" t="s">
        <v>596</v>
      </c>
      <c r="E492" s="19" t="s">
        <v>706</v>
      </c>
      <c r="F492" s="19" t="s">
        <v>358</v>
      </c>
      <c r="G492" s="19">
        <v>8</v>
      </c>
      <c r="H492" s="20" t="s">
        <v>125</v>
      </c>
      <c r="I492" s="20" t="s">
        <v>125</v>
      </c>
      <c r="J492" s="20" t="s">
        <v>125</v>
      </c>
      <c r="K492" s="20" t="s">
        <v>125</v>
      </c>
      <c r="L492" s="19">
        <v>1</v>
      </c>
      <c r="M492" s="19">
        <v>1</v>
      </c>
      <c r="N492" s="19">
        <v>1</v>
      </c>
      <c r="O492" s="19">
        <v>1</v>
      </c>
      <c r="P492" s="19">
        <v>1</v>
      </c>
      <c r="Q492" s="19">
        <v>1</v>
      </c>
      <c r="R492" s="19">
        <v>1</v>
      </c>
      <c r="S492" s="19">
        <v>1</v>
      </c>
      <c r="T492" s="44">
        <f t="shared" ref="T492:T510" si="15">+SUM(H492:S492)-G492</f>
        <v>0</v>
      </c>
      <c r="XFD492" s="49"/>
    </row>
    <row r="493" spans="1:20 16384:16384" s="9" customFormat="1" ht="42" x14ac:dyDescent="0.2">
      <c r="A493" s="19" t="s">
        <v>64</v>
      </c>
      <c r="B493" s="19" t="s">
        <v>29</v>
      </c>
      <c r="C493" s="19" t="s">
        <v>357</v>
      </c>
      <c r="D493" s="156" t="s">
        <v>601</v>
      </c>
      <c r="E493" s="19" t="s">
        <v>706</v>
      </c>
      <c r="F493" s="19" t="s">
        <v>358</v>
      </c>
      <c r="G493" s="19">
        <v>7</v>
      </c>
      <c r="H493" s="20" t="s">
        <v>125</v>
      </c>
      <c r="I493" s="20" t="s">
        <v>125</v>
      </c>
      <c r="J493" s="20" t="s">
        <v>125</v>
      </c>
      <c r="K493" s="20" t="s">
        <v>125</v>
      </c>
      <c r="L493" s="20" t="s">
        <v>125</v>
      </c>
      <c r="M493" s="19">
        <v>1</v>
      </c>
      <c r="N493" s="19">
        <v>1</v>
      </c>
      <c r="O493" s="20" t="s">
        <v>125</v>
      </c>
      <c r="P493" s="19">
        <v>2</v>
      </c>
      <c r="Q493" s="20" t="s">
        <v>125</v>
      </c>
      <c r="R493" s="19">
        <v>2</v>
      </c>
      <c r="S493" s="19">
        <v>1</v>
      </c>
      <c r="T493" s="44">
        <f t="shared" si="15"/>
        <v>0</v>
      </c>
      <c r="XFD493" s="49"/>
    </row>
    <row r="494" spans="1:20 16384:16384" s="9" customFormat="1" ht="42" x14ac:dyDescent="0.2">
      <c r="A494" s="19" t="s">
        <v>64</v>
      </c>
      <c r="B494" s="19" t="s">
        <v>29</v>
      </c>
      <c r="C494" s="19" t="s">
        <v>357</v>
      </c>
      <c r="D494" s="156" t="s">
        <v>602</v>
      </c>
      <c r="E494" s="19" t="s">
        <v>706</v>
      </c>
      <c r="F494" s="19" t="s">
        <v>358</v>
      </c>
      <c r="G494" s="19">
        <v>8</v>
      </c>
      <c r="H494" s="20" t="s">
        <v>125</v>
      </c>
      <c r="I494" s="20" t="s">
        <v>125</v>
      </c>
      <c r="J494" s="20" t="s">
        <v>125</v>
      </c>
      <c r="K494" s="20" t="s">
        <v>125</v>
      </c>
      <c r="L494" s="19">
        <v>1</v>
      </c>
      <c r="M494" s="19">
        <v>1</v>
      </c>
      <c r="N494" s="19">
        <v>1</v>
      </c>
      <c r="O494" s="19">
        <v>1</v>
      </c>
      <c r="P494" s="19">
        <v>1</v>
      </c>
      <c r="Q494" s="19">
        <v>1</v>
      </c>
      <c r="R494" s="19">
        <v>1</v>
      </c>
      <c r="S494" s="19">
        <v>1</v>
      </c>
      <c r="T494" s="44">
        <f t="shared" si="15"/>
        <v>0</v>
      </c>
      <c r="XFD494" s="49"/>
    </row>
    <row r="495" spans="1:20 16384:16384" s="9" customFormat="1" ht="42" x14ac:dyDescent="0.2">
      <c r="A495" s="19" t="s">
        <v>64</v>
      </c>
      <c r="B495" s="19" t="s">
        <v>29</v>
      </c>
      <c r="C495" s="19" t="s">
        <v>357</v>
      </c>
      <c r="D495" s="19" t="s">
        <v>603</v>
      </c>
      <c r="E495" s="19" t="s">
        <v>706</v>
      </c>
      <c r="F495" s="19" t="s">
        <v>358</v>
      </c>
      <c r="G495" s="19">
        <v>10</v>
      </c>
      <c r="H495" s="20" t="s">
        <v>125</v>
      </c>
      <c r="I495" s="20" t="s">
        <v>125</v>
      </c>
      <c r="J495" s="20" t="s">
        <v>125</v>
      </c>
      <c r="K495" s="20" t="s">
        <v>125</v>
      </c>
      <c r="L495" s="19">
        <v>1</v>
      </c>
      <c r="M495" s="19">
        <v>1</v>
      </c>
      <c r="N495" s="19">
        <v>1</v>
      </c>
      <c r="O495" s="19">
        <v>2</v>
      </c>
      <c r="P495" s="19">
        <v>1</v>
      </c>
      <c r="Q495" s="19">
        <v>2</v>
      </c>
      <c r="R495" s="19">
        <v>1</v>
      </c>
      <c r="S495" s="19">
        <v>1</v>
      </c>
      <c r="T495" s="44">
        <f t="shared" si="15"/>
        <v>0</v>
      </c>
      <c r="XFD495" s="49"/>
    </row>
    <row r="496" spans="1:20 16384:16384" s="9" customFormat="1" ht="42" x14ac:dyDescent="0.2">
      <c r="A496" s="19" t="s">
        <v>64</v>
      </c>
      <c r="B496" s="19" t="s">
        <v>29</v>
      </c>
      <c r="C496" s="19" t="s">
        <v>357</v>
      </c>
      <c r="D496" s="19" t="s">
        <v>604</v>
      </c>
      <c r="E496" s="19" t="s">
        <v>706</v>
      </c>
      <c r="F496" s="19" t="s">
        <v>358</v>
      </c>
      <c r="G496" s="19">
        <v>3</v>
      </c>
      <c r="H496" s="20" t="s">
        <v>125</v>
      </c>
      <c r="I496" s="20" t="s">
        <v>125</v>
      </c>
      <c r="J496" s="20" t="s">
        <v>125</v>
      </c>
      <c r="K496" s="20" t="s">
        <v>125</v>
      </c>
      <c r="L496" s="20" t="s">
        <v>125</v>
      </c>
      <c r="M496" s="20" t="s">
        <v>125</v>
      </c>
      <c r="N496" s="19">
        <v>1</v>
      </c>
      <c r="O496" s="20" t="s">
        <v>125</v>
      </c>
      <c r="P496" s="20" t="s">
        <v>125</v>
      </c>
      <c r="Q496" s="19">
        <v>1</v>
      </c>
      <c r="R496" s="20" t="s">
        <v>125</v>
      </c>
      <c r="S496" s="19">
        <v>1</v>
      </c>
      <c r="T496" s="44">
        <f t="shared" si="15"/>
        <v>0</v>
      </c>
      <c r="XFD496" s="49"/>
    </row>
    <row r="497" spans="1:20 16384:16384" s="9" customFormat="1" ht="42" x14ac:dyDescent="0.2">
      <c r="A497" s="19" t="s">
        <v>64</v>
      </c>
      <c r="B497" s="19" t="s">
        <v>29</v>
      </c>
      <c r="C497" s="19" t="s">
        <v>357</v>
      </c>
      <c r="D497" s="165" t="s">
        <v>605</v>
      </c>
      <c r="E497" s="19" t="s">
        <v>706</v>
      </c>
      <c r="F497" s="19" t="s">
        <v>358</v>
      </c>
      <c r="G497" s="19">
        <v>8</v>
      </c>
      <c r="H497" s="20" t="s">
        <v>125</v>
      </c>
      <c r="I497" s="20" t="s">
        <v>125</v>
      </c>
      <c r="J497" s="20" t="s">
        <v>125</v>
      </c>
      <c r="K497" s="20" t="s">
        <v>125</v>
      </c>
      <c r="L497" s="19">
        <v>1</v>
      </c>
      <c r="M497" s="19">
        <v>1</v>
      </c>
      <c r="N497" s="19">
        <v>1</v>
      </c>
      <c r="O497" s="19">
        <v>1</v>
      </c>
      <c r="P497" s="19">
        <v>1</v>
      </c>
      <c r="Q497" s="19">
        <v>1</v>
      </c>
      <c r="R497" s="19">
        <v>1</v>
      </c>
      <c r="S497" s="19">
        <v>1</v>
      </c>
      <c r="T497" s="44">
        <f t="shared" si="15"/>
        <v>0</v>
      </c>
      <c r="XFD497" s="49"/>
    </row>
    <row r="498" spans="1:20 16384:16384" s="9" customFormat="1" ht="42" x14ac:dyDescent="0.2">
      <c r="A498" s="19" t="s">
        <v>64</v>
      </c>
      <c r="B498" s="19" t="s">
        <v>29</v>
      </c>
      <c r="C498" s="19" t="s">
        <v>357</v>
      </c>
      <c r="D498" s="19" t="s">
        <v>606</v>
      </c>
      <c r="E498" s="19" t="s">
        <v>706</v>
      </c>
      <c r="F498" s="19" t="s">
        <v>358</v>
      </c>
      <c r="G498" s="19">
        <v>14</v>
      </c>
      <c r="H498" s="20" t="s">
        <v>125</v>
      </c>
      <c r="I498" s="20" t="s">
        <v>125</v>
      </c>
      <c r="J498" s="20" t="s">
        <v>125</v>
      </c>
      <c r="K498" s="19">
        <v>1</v>
      </c>
      <c r="L498" s="20" t="s">
        <v>125</v>
      </c>
      <c r="M498" s="19">
        <v>2</v>
      </c>
      <c r="N498" s="19">
        <v>2</v>
      </c>
      <c r="O498" s="19">
        <v>2</v>
      </c>
      <c r="P498" s="19">
        <v>3</v>
      </c>
      <c r="Q498" s="19">
        <v>2</v>
      </c>
      <c r="R498" s="19">
        <v>1</v>
      </c>
      <c r="S498" s="19">
        <v>1</v>
      </c>
      <c r="T498" s="44">
        <f t="shared" si="15"/>
        <v>0</v>
      </c>
      <c r="XFD498" s="49"/>
    </row>
    <row r="499" spans="1:20 16384:16384" s="9" customFormat="1" ht="42" x14ac:dyDescent="0.2">
      <c r="A499" s="19" t="s">
        <v>64</v>
      </c>
      <c r="B499" s="19" t="s">
        <v>29</v>
      </c>
      <c r="C499" s="19" t="s">
        <v>357</v>
      </c>
      <c r="D499" s="19" t="s">
        <v>607</v>
      </c>
      <c r="E499" s="19" t="s">
        <v>706</v>
      </c>
      <c r="F499" s="19" t="s">
        <v>358</v>
      </c>
      <c r="G499" s="19">
        <v>1</v>
      </c>
      <c r="H499" s="20" t="s">
        <v>125</v>
      </c>
      <c r="I499" s="20" t="s">
        <v>125</v>
      </c>
      <c r="J499" s="20" t="s">
        <v>125</v>
      </c>
      <c r="K499" s="20" t="s">
        <v>125</v>
      </c>
      <c r="L499" s="20" t="s">
        <v>125</v>
      </c>
      <c r="M499" s="20" t="s">
        <v>125</v>
      </c>
      <c r="N499" s="20" t="s">
        <v>125</v>
      </c>
      <c r="O499" s="19">
        <v>1</v>
      </c>
      <c r="P499" s="20" t="s">
        <v>125</v>
      </c>
      <c r="Q499" s="20" t="s">
        <v>125</v>
      </c>
      <c r="R499" s="20" t="s">
        <v>125</v>
      </c>
      <c r="S499" s="20" t="s">
        <v>125</v>
      </c>
      <c r="T499" s="44">
        <f t="shared" si="15"/>
        <v>0</v>
      </c>
      <c r="XFD499" s="49"/>
    </row>
    <row r="500" spans="1:20 16384:16384" s="9" customFormat="1" ht="42" x14ac:dyDescent="0.2">
      <c r="A500" s="19" t="s">
        <v>64</v>
      </c>
      <c r="B500" s="19" t="s">
        <v>29</v>
      </c>
      <c r="C500" s="19" t="s">
        <v>357</v>
      </c>
      <c r="D500" s="19" t="s">
        <v>608</v>
      </c>
      <c r="E500" s="19" t="s">
        <v>706</v>
      </c>
      <c r="F500" s="19" t="s">
        <v>358</v>
      </c>
      <c r="G500" s="19">
        <v>4</v>
      </c>
      <c r="H500" s="20" t="s">
        <v>125</v>
      </c>
      <c r="I500" s="20" t="s">
        <v>125</v>
      </c>
      <c r="J500" s="20" t="s">
        <v>125</v>
      </c>
      <c r="K500" s="20" t="s">
        <v>125</v>
      </c>
      <c r="L500" s="20" t="s">
        <v>125</v>
      </c>
      <c r="M500" s="20" t="s">
        <v>125</v>
      </c>
      <c r="N500" s="19">
        <v>1</v>
      </c>
      <c r="O500" s="20" t="s">
        <v>125</v>
      </c>
      <c r="P500" s="19">
        <v>1</v>
      </c>
      <c r="Q500" s="20" t="s">
        <v>125</v>
      </c>
      <c r="R500" s="19">
        <v>2</v>
      </c>
      <c r="S500" s="20" t="s">
        <v>125</v>
      </c>
      <c r="T500" s="44">
        <f t="shared" si="15"/>
        <v>0</v>
      </c>
      <c r="XFD500" s="49"/>
    </row>
    <row r="501" spans="1:20 16384:16384" s="9" customFormat="1" ht="42" x14ac:dyDescent="0.2">
      <c r="A501" s="19" t="s">
        <v>64</v>
      </c>
      <c r="B501" s="19" t="s">
        <v>29</v>
      </c>
      <c r="C501" s="19" t="s">
        <v>357</v>
      </c>
      <c r="D501" s="19" t="s">
        <v>609</v>
      </c>
      <c r="E501" s="19" t="s">
        <v>706</v>
      </c>
      <c r="F501" s="19" t="s">
        <v>358</v>
      </c>
      <c r="G501" s="19">
        <v>3</v>
      </c>
      <c r="H501" s="20" t="s">
        <v>125</v>
      </c>
      <c r="I501" s="20" t="s">
        <v>125</v>
      </c>
      <c r="J501" s="20" t="s">
        <v>125</v>
      </c>
      <c r="K501" s="20" t="s">
        <v>125</v>
      </c>
      <c r="L501" s="20" t="s">
        <v>125</v>
      </c>
      <c r="M501" s="20" t="s">
        <v>125</v>
      </c>
      <c r="N501" s="19">
        <v>1</v>
      </c>
      <c r="O501" s="20" t="s">
        <v>125</v>
      </c>
      <c r="P501" s="19">
        <v>1</v>
      </c>
      <c r="Q501" s="20" t="s">
        <v>125</v>
      </c>
      <c r="R501" s="19">
        <v>1</v>
      </c>
      <c r="S501" s="20" t="s">
        <v>125</v>
      </c>
      <c r="T501" s="44">
        <f t="shared" si="15"/>
        <v>0</v>
      </c>
      <c r="XFD501" s="49"/>
    </row>
    <row r="502" spans="1:20 16384:16384" s="9" customFormat="1" ht="42" x14ac:dyDescent="0.2">
      <c r="A502" s="19" t="s">
        <v>64</v>
      </c>
      <c r="B502" s="19" t="s">
        <v>29</v>
      </c>
      <c r="C502" s="19" t="s">
        <v>357</v>
      </c>
      <c r="D502" s="19" t="s">
        <v>611</v>
      </c>
      <c r="E502" s="19" t="s">
        <v>706</v>
      </c>
      <c r="F502" s="19" t="s">
        <v>358</v>
      </c>
      <c r="G502" s="19">
        <v>6</v>
      </c>
      <c r="H502" s="20" t="s">
        <v>125</v>
      </c>
      <c r="I502" s="20" t="s">
        <v>125</v>
      </c>
      <c r="J502" s="20" t="s">
        <v>125</v>
      </c>
      <c r="K502" s="20" t="s">
        <v>125</v>
      </c>
      <c r="L502" s="20" t="s">
        <v>125</v>
      </c>
      <c r="M502" s="19">
        <v>1</v>
      </c>
      <c r="N502" s="20" t="s">
        <v>125</v>
      </c>
      <c r="O502" s="19">
        <v>2</v>
      </c>
      <c r="P502" s="20" t="s">
        <v>125</v>
      </c>
      <c r="Q502" s="19">
        <v>2</v>
      </c>
      <c r="R502" s="19">
        <v>1</v>
      </c>
      <c r="S502" s="20" t="s">
        <v>125</v>
      </c>
      <c r="T502" s="44">
        <f t="shared" si="15"/>
        <v>0</v>
      </c>
      <c r="XFD502" s="49"/>
    </row>
    <row r="503" spans="1:20 16384:16384" s="9" customFormat="1" ht="42" x14ac:dyDescent="0.2">
      <c r="A503" s="19" t="s">
        <v>64</v>
      </c>
      <c r="B503" s="19" t="s">
        <v>29</v>
      </c>
      <c r="C503" s="19" t="s">
        <v>357</v>
      </c>
      <c r="D503" s="19" t="s">
        <v>612</v>
      </c>
      <c r="E503" s="19" t="s">
        <v>706</v>
      </c>
      <c r="F503" s="19" t="s">
        <v>358</v>
      </c>
      <c r="G503" s="19">
        <v>6</v>
      </c>
      <c r="H503" s="20" t="s">
        <v>125</v>
      </c>
      <c r="I503" s="20" t="s">
        <v>125</v>
      </c>
      <c r="J503" s="20" t="s">
        <v>125</v>
      </c>
      <c r="K503" s="20" t="s">
        <v>125</v>
      </c>
      <c r="L503" s="20" t="s">
        <v>125</v>
      </c>
      <c r="M503" s="20" t="s">
        <v>125</v>
      </c>
      <c r="N503" s="19">
        <v>1</v>
      </c>
      <c r="O503" s="19">
        <v>1</v>
      </c>
      <c r="P503" s="19">
        <v>1</v>
      </c>
      <c r="Q503" s="19">
        <v>1</v>
      </c>
      <c r="R503" s="19">
        <v>1</v>
      </c>
      <c r="S503" s="19">
        <v>1</v>
      </c>
      <c r="T503" s="44">
        <f t="shared" si="15"/>
        <v>0</v>
      </c>
      <c r="XFD503" s="49"/>
    </row>
    <row r="504" spans="1:20 16384:16384" s="9" customFormat="1" ht="42" x14ac:dyDescent="0.2">
      <c r="A504" s="19" t="s">
        <v>64</v>
      </c>
      <c r="B504" s="19" t="s">
        <v>29</v>
      </c>
      <c r="C504" s="19" t="s">
        <v>357</v>
      </c>
      <c r="D504" s="19" t="s">
        <v>613</v>
      </c>
      <c r="E504" s="19" t="s">
        <v>706</v>
      </c>
      <c r="F504" s="19" t="s">
        <v>358</v>
      </c>
      <c r="G504" s="19">
        <v>8</v>
      </c>
      <c r="H504" s="20" t="s">
        <v>125</v>
      </c>
      <c r="I504" s="20" t="s">
        <v>125</v>
      </c>
      <c r="J504" s="20" t="s">
        <v>125</v>
      </c>
      <c r="K504" s="20" t="s">
        <v>125</v>
      </c>
      <c r="L504" s="20" t="s">
        <v>125</v>
      </c>
      <c r="M504" s="19">
        <v>1</v>
      </c>
      <c r="N504" s="19">
        <v>1</v>
      </c>
      <c r="O504" s="19">
        <v>1</v>
      </c>
      <c r="P504" s="19">
        <v>2</v>
      </c>
      <c r="Q504" s="19">
        <v>1</v>
      </c>
      <c r="R504" s="19">
        <v>1</v>
      </c>
      <c r="S504" s="19">
        <v>1</v>
      </c>
      <c r="T504" s="44">
        <f t="shared" si="15"/>
        <v>0</v>
      </c>
      <c r="XFD504" s="49"/>
    </row>
    <row r="505" spans="1:20 16384:16384" s="9" customFormat="1" ht="42" x14ac:dyDescent="0.2">
      <c r="A505" s="19" t="s">
        <v>64</v>
      </c>
      <c r="B505" s="19" t="s">
        <v>29</v>
      </c>
      <c r="C505" s="19" t="s">
        <v>357</v>
      </c>
      <c r="D505" s="19" t="s">
        <v>614</v>
      </c>
      <c r="E505" s="19" t="s">
        <v>706</v>
      </c>
      <c r="F505" s="19" t="s">
        <v>358</v>
      </c>
      <c r="G505" s="19">
        <v>10</v>
      </c>
      <c r="H505" s="20" t="s">
        <v>125</v>
      </c>
      <c r="I505" s="20" t="s">
        <v>125</v>
      </c>
      <c r="J505" s="20" t="s">
        <v>125</v>
      </c>
      <c r="K505" s="20" t="s">
        <v>125</v>
      </c>
      <c r="L505" s="20" t="s">
        <v>125</v>
      </c>
      <c r="M505" s="19">
        <v>1</v>
      </c>
      <c r="N505" s="19">
        <v>1</v>
      </c>
      <c r="O505" s="19">
        <v>1</v>
      </c>
      <c r="P505" s="19">
        <v>2</v>
      </c>
      <c r="Q505" s="19">
        <v>2</v>
      </c>
      <c r="R505" s="19">
        <v>2</v>
      </c>
      <c r="S505" s="19">
        <v>1</v>
      </c>
      <c r="T505" s="44">
        <f t="shared" si="15"/>
        <v>0</v>
      </c>
      <c r="XFD505" s="49"/>
    </row>
    <row r="506" spans="1:20 16384:16384" s="9" customFormat="1" ht="42" x14ac:dyDescent="0.2">
      <c r="A506" s="19" t="s">
        <v>64</v>
      </c>
      <c r="B506" s="19" t="s">
        <v>29</v>
      </c>
      <c r="C506" s="19" t="s">
        <v>357</v>
      </c>
      <c r="D506" s="19" t="s">
        <v>615</v>
      </c>
      <c r="E506" s="19" t="s">
        <v>706</v>
      </c>
      <c r="F506" s="19" t="s">
        <v>358</v>
      </c>
      <c r="G506" s="19">
        <v>1</v>
      </c>
      <c r="H506" s="20" t="s">
        <v>125</v>
      </c>
      <c r="I506" s="20" t="s">
        <v>125</v>
      </c>
      <c r="J506" s="20" t="s">
        <v>125</v>
      </c>
      <c r="K506" s="20" t="s">
        <v>125</v>
      </c>
      <c r="L506" s="20" t="s">
        <v>125</v>
      </c>
      <c r="M506" s="20" t="s">
        <v>125</v>
      </c>
      <c r="N506" s="20" t="s">
        <v>125</v>
      </c>
      <c r="O506" s="19">
        <v>1</v>
      </c>
      <c r="P506" s="20" t="s">
        <v>125</v>
      </c>
      <c r="Q506" s="20" t="s">
        <v>125</v>
      </c>
      <c r="R506" s="20" t="s">
        <v>125</v>
      </c>
      <c r="S506" s="20" t="s">
        <v>125</v>
      </c>
      <c r="T506" s="44">
        <f t="shared" si="15"/>
        <v>0</v>
      </c>
      <c r="XFD506" s="49"/>
    </row>
    <row r="507" spans="1:20 16384:16384" s="9" customFormat="1" ht="42" x14ac:dyDescent="0.2">
      <c r="A507" s="19" t="s">
        <v>64</v>
      </c>
      <c r="B507" s="19" t="s">
        <v>29</v>
      </c>
      <c r="C507" s="19" t="s">
        <v>357</v>
      </c>
      <c r="D507" s="19" t="s">
        <v>616</v>
      </c>
      <c r="E507" s="19" t="s">
        <v>706</v>
      </c>
      <c r="F507" s="19" t="s">
        <v>358</v>
      </c>
      <c r="G507" s="19">
        <v>3</v>
      </c>
      <c r="H507" s="20" t="s">
        <v>125</v>
      </c>
      <c r="I507" s="20" t="s">
        <v>125</v>
      </c>
      <c r="J507" s="20" t="s">
        <v>125</v>
      </c>
      <c r="K507" s="20" t="s">
        <v>125</v>
      </c>
      <c r="L507" s="20" t="s">
        <v>125</v>
      </c>
      <c r="M507" s="20" t="s">
        <v>125</v>
      </c>
      <c r="N507" s="19">
        <v>1</v>
      </c>
      <c r="O507" s="20" t="s">
        <v>125</v>
      </c>
      <c r="P507" s="19">
        <v>1</v>
      </c>
      <c r="Q507" s="20" t="s">
        <v>125</v>
      </c>
      <c r="R507" s="19">
        <v>1</v>
      </c>
      <c r="S507" s="20" t="s">
        <v>125</v>
      </c>
      <c r="T507" s="44">
        <f t="shared" si="15"/>
        <v>0</v>
      </c>
      <c r="XFD507" s="49"/>
    </row>
    <row r="508" spans="1:20 16384:16384" s="9" customFormat="1" ht="42" x14ac:dyDescent="0.2">
      <c r="A508" s="19" t="s">
        <v>64</v>
      </c>
      <c r="B508" s="19" t="s">
        <v>29</v>
      </c>
      <c r="C508" s="19" t="s">
        <v>357</v>
      </c>
      <c r="D508" s="19" t="s">
        <v>617</v>
      </c>
      <c r="E508" s="19" t="s">
        <v>706</v>
      </c>
      <c r="F508" s="19" t="s">
        <v>358</v>
      </c>
      <c r="G508" s="19">
        <v>7</v>
      </c>
      <c r="H508" s="20" t="s">
        <v>125</v>
      </c>
      <c r="I508" s="20" t="s">
        <v>125</v>
      </c>
      <c r="J508" s="20" t="s">
        <v>125</v>
      </c>
      <c r="K508" s="20" t="s">
        <v>125</v>
      </c>
      <c r="L508" s="20" t="s">
        <v>125</v>
      </c>
      <c r="M508" s="19">
        <v>1</v>
      </c>
      <c r="N508" s="20" t="s">
        <v>125</v>
      </c>
      <c r="O508" s="19">
        <v>1</v>
      </c>
      <c r="P508" s="20" t="s">
        <v>125</v>
      </c>
      <c r="Q508" s="19">
        <v>2</v>
      </c>
      <c r="R508" s="19">
        <v>2</v>
      </c>
      <c r="S508" s="19">
        <v>1</v>
      </c>
      <c r="T508" s="44">
        <f t="shared" si="15"/>
        <v>0</v>
      </c>
      <c r="XFD508" s="49"/>
    </row>
    <row r="509" spans="1:20 16384:16384" s="9" customFormat="1" ht="42" x14ac:dyDescent="0.2">
      <c r="A509" s="19" t="s">
        <v>64</v>
      </c>
      <c r="B509" s="19" t="s">
        <v>29</v>
      </c>
      <c r="C509" s="19" t="s">
        <v>357</v>
      </c>
      <c r="D509" s="19" t="s">
        <v>618</v>
      </c>
      <c r="E509" s="19" t="s">
        <v>706</v>
      </c>
      <c r="F509" s="19" t="s">
        <v>358</v>
      </c>
      <c r="G509" s="19">
        <v>7</v>
      </c>
      <c r="H509" s="20" t="s">
        <v>125</v>
      </c>
      <c r="I509" s="20" t="s">
        <v>125</v>
      </c>
      <c r="J509" s="20" t="s">
        <v>125</v>
      </c>
      <c r="K509" s="20" t="s">
        <v>125</v>
      </c>
      <c r="L509" s="20" t="s">
        <v>125</v>
      </c>
      <c r="M509" s="19">
        <v>1</v>
      </c>
      <c r="N509" s="19">
        <v>1</v>
      </c>
      <c r="O509" s="19">
        <v>1</v>
      </c>
      <c r="P509" s="19">
        <v>1</v>
      </c>
      <c r="Q509" s="19">
        <v>1</v>
      </c>
      <c r="R509" s="19">
        <v>1</v>
      </c>
      <c r="S509" s="19">
        <v>1</v>
      </c>
      <c r="T509" s="44">
        <f t="shared" si="15"/>
        <v>0</v>
      </c>
      <c r="XFD509" s="49"/>
    </row>
    <row r="510" spans="1:20 16384:16384" s="9" customFormat="1" ht="42" x14ac:dyDescent="0.2">
      <c r="A510" s="19" t="s">
        <v>64</v>
      </c>
      <c r="B510" s="19" t="s">
        <v>29</v>
      </c>
      <c r="C510" s="19" t="s">
        <v>357</v>
      </c>
      <c r="D510" s="19" t="s">
        <v>707</v>
      </c>
      <c r="E510" s="19" t="s">
        <v>706</v>
      </c>
      <c r="F510" s="19" t="s">
        <v>358</v>
      </c>
      <c r="G510" s="19">
        <v>3</v>
      </c>
      <c r="H510" s="20" t="s">
        <v>125</v>
      </c>
      <c r="I510" s="20" t="s">
        <v>125</v>
      </c>
      <c r="J510" s="20" t="s">
        <v>125</v>
      </c>
      <c r="K510" s="20" t="s">
        <v>125</v>
      </c>
      <c r="L510" s="20" t="s">
        <v>125</v>
      </c>
      <c r="M510" s="20" t="s">
        <v>125</v>
      </c>
      <c r="N510" s="19">
        <v>1</v>
      </c>
      <c r="O510" s="20" t="s">
        <v>125</v>
      </c>
      <c r="P510" s="19">
        <v>1</v>
      </c>
      <c r="Q510" s="20" t="s">
        <v>125</v>
      </c>
      <c r="R510" s="19">
        <v>1</v>
      </c>
      <c r="S510" s="20" t="s">
        <v>125</v>
      </c>
      <c r="T510" s="44">
        <f t="shared" si="15"/>
        <v>0</v>
      </c>
      <c r="XFD510" s="49"/>
    </row>
    <row r="511" spans="1:20 16384:16384" s="9" customFormat="1" ht="63.75" customHeight="1" x14ac:dyDescent="0.2">
      <c r="A511" s="19" t="s">
        <v>64</v>
      </c>
      <c r="B511" s="19" t="s">
        <v>29</v>
      </c>
      <c r="C511" s="19" t="s">
        <v>367</v>
      </c>
      <c r="D511" s="19" t="s">
        <v>596</v>
      </c>
      <c r="E511" s="19" t="s">
        <v>369</v>
      </c>
      <c r="F511" s="19" t="s">
        <v>369</v>
      </c>
      <c r="G511" s="19">
        <v>1</v>
      </c>
      <c r="H511" s="20" t="s">
        <v>125</v>
      </c>
      <c r="I511" s="20" t="s">
        <v>125</v>
      </c>
      <c r="J511" s="20" t="s">
        <v>125</v>
      </c>
      <c r="K511" s="20" t="s">
        <v>125</v>
      </c>
      <c r="L511" s="20" t="s">
        <v>125</v>
      </c>
      <c r="M511" s="20" t="s">
        <v>125</v>
      </c>
      <c r="N511" s="20" t="s">
        <v>125</v>
      </c>
      <c r="O511" s="20" t="s">
        <v>125</v>
      </c>
      <c r="P511" s="20" t="s">
        <v>125</v>
      </c>
      <c r="Q511" s="20" t="s">
        <v>125</v>
      </c>
      <c r="R511" s="19">
        <v>1</v>
      </c>
      <c r="S511" s="20" t="s">
        <v>125</v>
      </c>
      <c r="T511" s="44">
        <f t="shared" ref="T511" si="16">+SUM(H511:S511)-G511</f>
        <v>0</v>
      </c>
      <c r="XFD511" s="49"/>
    </row>
    <row r="512" spans="1:20 16384:16384" s="9" customFormat="1" ht="63.75" customHeight="1" x14ac:dyDescent="0.2">
      <c r="A512" s="19" t="s">
        <v>64</v>
      </c>
      <c r="B512" s="19" t="s">
        <v>29</v>
      </c>
      <c r="C512" s="19" t="s">
        <v>367</v>
      </c>
      <c r="D512" s="19" t="s">
        <v>602</v>
      </c>
      <c r="E512" s="19" t="s">
        <v>369</v>
      </c>
      <c r="F512" s="19" t="s">
        <v>369</v>
      </c>
      <c r="G512" s="19">
        <v>1</v>
      </c>
      <c r="H512" s="20" t="s">
        <v>125</v>
      </c>
      <c r="I512" s="20" t="s">
        <v>125</v>
      </c>
      <c r="J512" s="20" t="s">
        <v>125</v>
      </c>
      <c r="K512" s="20" t="s">
        <v>125</v>
      </c>
      <c r="L512" s="20" t="s">
        <v>125</v>
      </c>
      <c r="M512" s="20" t="s">
        <v>125</v>
      </c>
      <c r="N512" s="20" t="s">
        <v>125</v>
      </c>
      <c r="O512" s="20" t="s">
        <v>125</v>
      </c>
      <c r="P512" s="20" t="s">
        <v>125</v>
      </c>
      <c r="Q512" s="20" t="s">
        <v>125</v>
      </c>
      <c r="R512" s="19">
        <v>1</v>
      </c>
      <c r="S512" s="20" t="s">
        <v>125</v>
      </c>
      <c r="T512" s="44">
        <f t="shared" ref="T512:T518" si="17">+SUM(H512:S512)-G512</f>
        <v>0</v>
      </c>
      <c r="XFD512" s="49"/>
    </row>
    <row r="513" spans="1:21 16384:16384" s="9" customFormat="1" ht="70" x14ac:dyDescent="0.2">
      <c r="A513" s="19" t="s">
        <v>64</v>
      </c>
      <c r="B513" s="19" t="s">
        <v>29</v>
      </c>
      <c r="C513" s="19" t="s">
        <v>367</v>
      </c>
      <c r="D513" s="19" t="s">
        <v>603</v>
      </c>
      <c r="E513" s="19" t="s">
        <v>369</v>
      </c>
      <c r="F513" s="19" t="s">
        <v>369</v>
      </c>
      <c r="G513" s="19">
        <v>3</v>
      </c>
      <c r="H513" s="20" t="s">
        <v>125</v>
      </c>
      <c r="I513" s="20" t="s">
        <v>125</v>
      </c>
      <c r="J513" s="20" t="s">
        <v>125</v>
      </c>
      <c r="K513" s="20" t="s">
        <v>125</v>
      </c>
      <c r="L513" s="20" t="s">
        <v>125</v>
      </c>
      <c r="M513" s="20" t="s">
        <v>125</v>
      </c>
      <c r="N513" s="20" t="s">
        <v>125</v>
      </c>
      <c r="O513" s="19">
        <v>1</v>
      </c>
      <c r="P513" s="20" t="s">
        <v>125</v>
      </c>
      <c r="Q513" s="19">
        <v>1</v>
      </c>
      <c r="R513" s="20" t="s">
        <v>125</v>
      </c>
      <c r="S513" s="19">
        <v>1</v>
      </c>
      <c r="T513" s="44">
        <f t="shared" si="17"/>
        <v>0</v>
      </c>
      <c r="XFD513" s="49"/>
    </row>
    <row r="514" spans="1:21 16384:16384" s="9" customFormat="1" ht="70" x14ac:dyDescent="0.2">
      <c r="A514" s="19" t="s">
        <v>64</v>
      </c>
      <c r="B514" s="19" t="s">
        <v>29</v>
      </c>
      <c r="C514" s="19" t="s">
        <v>367</v>
      </c>
      <c r="D514" s="19" t="s">
        <v>605</v>
      </c>
      <c r="E514" s="19" t="s">
        <v>369</v>
      </c>
      <c r="F514" s="19" t="s">
        <v>369</v>
      </c>
      <c r="G514" s="19">
        <v>1</v>
      </c>
      <c r="H514" s="20" t="s">
        <v>125</v>
      </c>
      <c r="I514" s="20" t="s">
        <v>125</v>
      </c>
      <c r="J514" s="20" t="s">
        <v>125</v>
      </c>
      <c r="K514" s="20" t="s">
        <v>125</v>
      </c>
      <c r="L514" s="20" t="s">
        <v>125</v>
      </c>
      <c r="M514" s="20" t="s">
        <v>125</v>
      </c>
      <c r="N514" s="20" t="s">
        <v>125</v>
      </c>
      <c r="O514" s="20" t="s">
        <v>125</v>
      </c>
      <c r="P514" s="20" t="s">
        <v>125</v>
      </c>
      <c r="Q514" s="20" t="s">
        <v>125</v>
      </c>
      <c r="R514" s="20" t="s">
        <v>125</v>
      </c>
      <c r="S514" s="19">
        <v>1</v>
      </c>
      <c r="T514" s="44">
        <f t="shared" si="17"/>
        <v>0</v>
      </c>
      <c r="XFD514" s="49"/>
    </row>
    <row r="515" spans="1:21 16384:16384" s="9" customFormat="1" ht="70" x14ac:dyDescent="0.2">
      <c r="A515" s="19" t="s">
        <v>64</v>
      </c>
      <c r="B515" s="19" t="s">
        <v>29</v>
      </c>
      <c r="C515" s="19" t="s">
        <v>367</v>
      </c>
      <c r="D515" s="19" t="s">
        <v>607</v>
      </c>
      <c r="E515" s="19" t="s">
        <v>369</v>
      </c>
      <c r="F515" s="19" t="s">
        <v>369</v>
      </c>
      <c r="G515" s="19">
        <v>1</v>
      </c>
      <c r="H515" s="20" t="s">
        <v>125</v>
      </c>
      <c r="I515" s="20" t="s">
        <v>125</v>
      </c>
      <c r="J515" s="20" t="s">
        <v>125</v>
      </c>
      <c r="K515" s="20" t="s">
        <v>125</v>
      </c>
      <c r="L515" s="20" t="s">
        <v>125</v>
      </c>
      <c r="M515" s="20" t="s">
        <v>125</v>
      </c>
      <c r="N515" s="20" t="s">
        <v>125</v>
      </c>
      <c r="O515" s="20" t="s">
        <v>125</v>
      </c>
      <c r="P515" s="20" t="s">
        <v>125</v>
      </c>
      <c r="Q515" s="20" t="s">
        <v>125</v>
      </c>
      <c r="R515" s="20" t="s">
        <v>125</v>
      </c>
      <c r="S515" s="19">
        <v>1</v>
      </c>
      <c r="T515" s="44">
        <f t="shared" si="17"/>
        <v>0</v>
      </c>
      <c r="XFD515" s="49"/>
    </row>
    <row r="516" spans="1:21 16384:16384" s="9" customFormat="1" ht="70" x14ac:dyDescent="0.2">
      <c r="A516" s="19" t="s">
        <v>64</v>
      </c>
      <c r="B516" s="19" t="s">
        <v>29</v>
      </c>
      <c r="C516" s="19" t="s">
        <v>367</v>
      </c>
      <c r="D516" s="19" t="s">
        <v>611</v>
      </c>
      <c r="E516" s="19" t="s">
        <v>369</v>
      </c>
      <c r="F516" s="19" t="s">
        <v>369</v>
      </c>
      <c r="G516" s="19">
        <v>3</v>
      </c>
      <c r="H516" s="20" t="s">
        <v>125</v>
      </c>
      <c r="I516" s="20" t="s">
        <v>125</v>
      </c>
      <c r="J516" s="20" t="s">
        <v>125</v>
      </c>
      <c r="K516" s="20" t="s">
        <v>125</v>
      </c>
      <c r="L516" s="20" t="s">
        <v>125</v>
      </c>
      <c r="M516" s="20" t="s">
        <v>125</v>
      </c>
      <c r="N516" s="20" t="s">
        <v>125</v>
      </c>
      <c r="O516" s="20" t="s">
        <v>125</v>
      </c>
      <c r="P516" s="20" t="s">
        <v>125</v>
      </c>
      <c r="Q516" s="20" t="s">
        <v>125</v>
      </c>
      <c r="R516" s="19">
        <v>1</v>
      </c>
      <c r="S516" s="19">
        <v>2</v>
      </c>
      <c r="T516" s="44">
        <f t="shared" si="17"/>
        <v>0</v>
      </c>
      <c r="XFD516" s="49"/>
    </row>
    <row r="517" spans="1:21 16384:16384" s="9" customFormat="1" ht="70" x14ac:dyDescent="0.2">
      <c r="A517" s="19" t="s">
        <v>64</v>
      </c>
      <c r="B517" s="19" t="s">
        <v>29</v>
      </c>
      <c r="C517" s="19" t="s">
        <v>367</v>
      </c>
      <c r="D517" s="19" t="s">
        <v>613</v>
      </c>
      <c r="E517" s="19" t="s">
        <v>369</v>
      </c>
      <c r="F517" s="19" t="s">
        <v>369</v>
      </c>
      <c r="G517" s="19">
        <v>1</v>
      </c>
      <c r="H517" s="20" t="s">
        <v>125</v>
      </c>
      <c r="I517" s="20" t="s">
        <v>125</v>
      </c>
      <c r="J517" s="20" t="s">
        <v>125</v>
      </c>
      <c r="K517" s="20" t="s">
        <v>125</v>
      </c>
      <c r="L517" s="20" t="s">
        <v>125</v>
      </c>
      <c r="M517" s="20" t="s">
        <v>125</v>
      </c>
      <c r="N517" s="20" t="s">
        <v>125</v>
      </c>
      <c r="O517" s="20" t="s">
        <v>125</v>
      </c>
      <c r="P517" s="20" t="s">
        <v>125</v>
      </c>
      <c r="Q517" s="20" t="s">
        <v>125</v>
      </c>
      <c r="R517" s="19">
        <v>1</v>
      </c>
      <c r="S517" s="20" t="s">
        <v>125</v>
      </c>
      <c r="T517" s="44">
        <f t="shared" si="17"/>
        <v>0</v>
      </c>
      <c r="XFD517" s="49"/>
    </row>
    <row r="518" spans="1:21 16384:16384" s="9" customFormat="1" ht="70" x14ac:dyDescent="0.2">
      <c r="A518" s="19" t="s">
        <v>64</v>
      </c>
      <c r="B518" s="19" t="s">
        <v>29</v>
      </c>
      <c r="C518" s="19" t="s">
        <v>367</v>
      </c>
      <c r="D518" s="19" t="s">
        <v>617</v>
      </c>
      <c r="E518" s="19" t="s">
        <v>369</v>
      </c>
      <c r="F518" s="19" t="s">
        <v>369</v>
      </c>
      <c r="G518" s="19">
        <v>3</v>
      </c>
      <c r="H518" s="20" t="s">
        <v>125</v>
      </c>
      <c r="I518" s="20" t="s">
        <v>125</v>
      </c>
      <c r="J518" s="20" t="s">
        <v>125</v>
      </c>
      <c r="K518" s="20" t="s">
        <v>125</v>
      </c>
      <c r="L518" s="20" t="s">
        <v>125</v>
      </c>
      <c r="M518" s="20" t="s">
        <v>125</v>
      </c>
      <c r="N518" s="20" t="s">
        <v>125</v>
      </c>
      <c r="O518" s="19">
        <v>1</v>
      </c>
      <c r="P518" s="20" t="s">
        <v>125</v>
      </c>
      <c r="Q518" s="19">
        <v>1</v>
      </c>
      <c r="R518" s="20" t="s">
        <v>125</v>
      </c>
      <c r="S518" s="19">
        <v>1</v>
      </c>
      <c r="T518" s="44">
        <f t="shared" si="17"/>
        <v>0</v>
      </c>
      <c r="XFD518" s="49"/>
    </row>
    <row r="519" spans="1:21 16384:16384" s="9" customFormat="1" ht="63.75" customHeight="1" x14ac:dyDescent="0.2">
      <c r="A519" s="19" t="s">
        <v>64</v>
      </c>
      <c r="B519" s="19" t="s">
        <v>29</v>
      </c>
      <c r="C519" s="19" t="s">
        <v>379</v>
      </c>
      <c r="D519" s="19" t="s">
        <v>596</v>
      </c>
      <c r="E519" s="19" t="s">
        <v>380</v>
      </c>
      <c r="F519" s="19" t="s">
        <v>381</v>
      </c>
      <c r="G519" s="19">
        <v>3</v>
      </c>
      <c r="H519" s="20" t="s">
        <v>125</v>
      </c>
      <c r="I519" s="20" t="s">
        <v>125</v>
      </c>
      <c r="J519" s="20" t="s">
        <v>125</v>
      </c>
      <c r="K519" s="20" t="s">
        <v>125</v>
      </c>
      <c r="L519" s="20" t="s">
        <v>125</v>
      </c>
      <c r="M519" s="20" t="s">
        <v>125</v>
      </c>
      <c r="N519" s="20" t="s">
        <v>125</v>
      </c>
      <c r="O519" s="20" t="s">
        <v>125</v>
      </c>
      <c r="P519" s="20" t="s">
        <v>125</v>
      </c>
      <c r="Q519" s="19">
        <v>1</v>
      </c>
      <c r="R519" s="19">
        <v>1</v>
      </c>
      <c r="S519" s="19">
        <v>1</v>
      </c>
      <c r="T519" s="19">
        <v>1</v>
      </c>
      <c r="U519" s="18" t="e">
        <f>+SUM(I519:T519)-H519</f>
        <v>#VALUE!</v>
      </c>
      <c r="XFD519" s="49">
        <f>SUM(H519:S519)-G519</f>
        <v>0</v>
      </c>
    </row>
    <row r="520" spans="1:21 16384:16384" s="9" customFormat="1" ht="63.75" customHeight="1" x14ac:dyDescent="0.2">
      <c r="A520" s="19" t="s">
        <v>64</v>
      </c>
      <c r="B520" s="19" t="s">
        <v>29</v>
      </c>
      <c r="C520" s="19" t="s">
        <v>379</v>
      </c>
      <c r="D520" s="19" t="s">
        <v>601</v>
      </c>
      <c r="E520" s="19" t="s">
        <v>380</v>
      </c>
      <c r="F520" s="19" t="s">
        <v>381</v>
      </c>
      <c r="G520" s="19">
        <v>2</v>
      </c>
      <c r="H520" s="20" t="s">
        <v>125</v>
      </c>
      <c r="I520" s="20" t="s">
        <v>125</v>
      </c>
      <c r="J520" s="20" t="s">
        <v>125</v>
      </c>
      <c r="K520" s="20" t="s">
        <v>125</v>
      </c>
      <c r="L520" s="20" t="s">
        <v>125</v>
      </c>
      <c r="M520" s="20" t="s">
        <v>125</v>
      </c>
      <c r="N520" s="20" t="s">
        <v>125</v>
      </c>
      <c r="O520" s="20" t="s">
        <v>125</v>
      </c>
      <c r="P520" s="20" t="s">
        <v>125</v>
      </c>
      <c r="Q520" s="19">
        <v>1</v>
      </c>
      <c r="R520" s="20" t="s">
        <v>125</v>
      </c>
      <c r="S520" s="19">
        <v>1</v>
      </c>
      <c r="T520" s="19"/>
      <c r="U520" s="18" t="e">
        <f t="shared" ref="U520:U530" si="18">+SUM(I520:T520)-H520</f>
        <v>#VALUE!</v>
      </c>
      <c r="XFD520" s="49">
        <f t="shared" ref="XFD520:XFD530" si="19">SUM(H520:S520)-G520</f>
        <v>0</v>
      </c>
    </row>
    <row r="521" spans="1:21 16384:16384" s="9" customFormat="1" ht="63.75" customHeight="1" x14ac:dyDescent="0.2">
      <c r="A521" s="19" t="s">
        <v>64</v>
      </c>
      <c r="B521" s="19" t="s">
        <v>29</v>
      </c>
      <c r="C521" s="19" t="s">
        <v>379</v>
      </c>
      <c r="D521" s="19" t="s">
        <v>603</v>
      </c>
      <c r="E521" s="19" t="s">
        <v>380</v>
      </c>
      <c r="F521" s="19" t="s">
        <v>381</v>
      </c>
      <c r="G521" s="19">
        <v>1</v>
      </c>
      <c r="H521" s="20" t="s">
        <v>125</v>
      </c>
      <c r="I521" s="20" t="s">
        <v>125</v>
      </c>
      <c r="J521" s="20" t="s">
        <v>125</v>
      </c>
      <c r="K521" s="20" t="s">
        <v>125</v>
      </c>
      <c r="L521" s="20" t="s">
        <v>125</v>
      </c>
      <c r="M521" s="20" t="s">
        <v>125</v>
      </c>
      <c r="N521" s="20" t="s">
        <v>125</v>
      </c>
      <c r="O521" s="20" t="s">
        <v>125</v>
      </c>
      <c r="P521" s="20" t="s">
        <v>125</v>
      </c>
      <c r="Q521" s="20" t="s">
        <v>125</v>
      </c>
      <c r="R521" s="19">
        <v>1</v>
      </c>
      <c r="S521" s="20" t="s">
        <v>125</v>
      </c>
      <c r="T521" s="19"/>
      <c r="U521" s="18" t="e">
        <f t="shared" si="18"/>
        <v>#VALUE!</v>
      </c>
      <c r="XFD521" s="49">
        <f t="shared" si="19"/>
        <v>0</v>
      </c>
    </row>
    <row r="522" spans="1:21 16384:16384" s="9" customFormat="1" ht="63.75" customHeight="1" x14ac:dyDescent="0.2">
      <c r="A522" s="19" t="s">
        <v>64</v>
      </c>
      <c r="B522" s="19" t="s">
        <v>29</v>
      </c>
      <c r="C522" s="19" t="s">
        <v>367</v>
      </c>
      <c r="D522" s="19" t="s">
        <v>606</v>
      </c>
      <c r="E522" s="19" t="s">
        <v>380</v>
      </c>
      <c r="F522" s="19" t="s">
        <v>381</v>
      </c>
      <c r="G522" s="19">
        <v>1</v>
      </c>
      <c r="H522" s="20" t="s">
        <v>125</v>
      </c>
      <c r="I522" s="20" t="s">
        <v>125</v>
      </c>
      <c r="J522" s="20" t="s">
        <v>125</v>
      </c>
      <c r="K522" s="20" t="s">
        <v>125</v>
      </c>
      <c r="L522" s="20" t="s">
        <v>125</v>
      </c>
      <c r="M522" s="20" t="s">
        <v>125</v>
      </c>
      <c r="N522" s="20" t="s">
        <v>125</v>
      </c>
      <c r="O522" s="20" t="s">
        <v>125</v>
      </c>
      <c r="P522" s="20" t="s">
        <v>125</v>
      </c>
      <c r="Q522" s="20" t="s">
        <v>125</v>
      </c>
      <c r="R522" s="19">
        <v>1</v>
      </c>
      <c r="S522" s="20" t="s">
        <v>125</v>
      </c>
      <c r="T522" s="19"/>
      <c r="U522" s="155" t="e">
        <f t="shared" si="18"/>
        <v>#VALUE!</v>
      </c>
      <c r="XFD522" s="49">
        <f t="shared" si="19"/>
        <v>0</v>
      </c>
    </row>
    <row r="523" spans="1:21 16384:16384" s="9" customFormat="1" ht="70" x14ac:dyDescent="0.2">
      <c r="A523" s="19" t="s">
        <v>64</v>
      </c>
      <c r="B523" s="19" t="s">
        <v>29</v>
      </c>
      <c r="C523" s="19" t="s">
        <v>367</v>
      </c>
      <c r="D523" s="19" t="s">
        <v>608</v>
      </c>
      <c r="E523" s="19" t="s">
        <v>380</v>
      </c>
      <c r="F523" s="19" t="s">
        <v>381</v>
      </c>
      <c r="G523" s="19">
        <v>1</v>
      </c>
      <c r="H523" s="20" t="s">
        <v>125</v>
      </c>
      <c r="I523" s="20" t="s">
        <v>125</v>
      </c>
      <c r="J523" s="20" t="s">
        <v>125</v>
      </c>
      <c r="K523" s="20" t="s">
        <v>125</v>
      </c>
      <c r="L523" s="20" t="s">
        <v>125</v>
      </c>
      <c r="M523" s="20" t="s">
        <v>125</v>
      </c>
      <c r="N523" s="20" t="s">
        <v>125</v>
      </c>
      <c r="O523" s="20" t="s">
        <v>125</v>
      </c>
      <c r="P523" s="20" t="s">
        <v>125</v>
      </c>
      <c r="Q523" s="20" t="s">
        <v>125</v>
      </c>
      <c r="R523" s="20" t="s">
        <v>125</v>
      </c>
      <c r="S523" s="19">
        <v>1</v>
      </c>
      <c r="T523" s="47">
        <v>1</v>
      </c>
      <c r="U523" s="18" t="e">
        <f t="shared" si="18"/>
        <v>#VALUE!</v>
      </c>
      <c r="XFD523" s="49">
        <f t="shared" si="19"/>
        <v>0</v>
      </c>
    </row>
    <row r="524" spans="1:21 16384:16384" s="9" customFormat="1" ht="42" x14ac:dyDescent="0.2">
      <c r="A524" s="19" t="s">
        <v>64</v>
      </c>
      <c r="B524" s="19" t="s">
        <v>29</v>
      </c>
      <c r="C524" s="19" t="s">
        <v>379</v>
      </c>
      <c r="D524" s="19" t="s">
        <v>609</v>
      </c>
      <c r="E524" s="19" t="s">
        <v>380</v>
      </c>
      <c r="F524" s="19" t="s">
        <v>381</v>
      </c>
      <c r="G524" s="19">
        <v>4</v>
      </c>
      <c r="H524" s="20" t="s">
        <v>125</v>
      </c>
      <c r="I524" s="20" t="s">
        <v>125</v>
      </c>
      <c r="J524" s="20" t="s">
        <v>125</v>
      </c>
      <c r="K524" s="20" t="s">
        <v>125</v>
      </c>
      <c r="L524" s="20" t="s">
        <v>125</v>
      </c>
      <c r="M524" s="19">
        <v>1</v>
      </c>
      <c r="N524" s="20" t="s">
        <v>125</v>
      </c>
      <c r="O524" s="19">
        <v>1</v>
      </c>
      <c r="P524" s="20" t="s">
        <v>125</v>
      </c>
      <c r="Q524" s="19">
        <v>1</v>
      </c>
      <c r="R524" s="20" t="s">
        <v>125</v>
      </c>
      <c r="S524" s="19">
        <v>1</v>
      </c>
      <c r="T524" s="19">
        <v>1</v>
      </c>
      <c r="U524" s="18" t="e">
        <f t="shared" si="18"/>
        <v>#VALUE!</v>
      </c>
      <c r="XFD524" s="49">
        <f t="shared" si="19"/>
        <v>0</v>
      </c>
    </row>
    <row r="525" spans="1:21 16384:16384" s="9" customFormat="1" ht="70" x14ac:dyDescent="0.2">
      <c r="A525" s="19" t="s">
        <v>64</v>
      </c>
      <c r="B525" s="19" t="s">
        <v>29</v>
      </c>
      <c r="C525" s="19" t="s">
        <v>367</v>
      </c>
      <c r="D525" s="19" t="s">
        <v>611</v>
      </c>
      <c r="E525" s="19" t="s">
        <v>380</v>
      </c>
      <c r="F525" s="19" t="s">
        <v>381</v>
      </c>
      <c r="G525" s="19">
        <v>1</v>
      </c>
      <c r="H525" s="20" t="s">
        <v>125</v>
      </c>
      <c r="I525" s="20" t="s">
        <v>125</v>
      </c>
      <c r="J525" s="20" t="s">
        <v>125</v>
      </c>
      <c r="K525" s="20" t="s">
        <v>125</v>
      </c>
      <c r="L525" s="20" t="s">
        <v>125</v>
      </c>
      <c r="M525" s="20" t="s">
        <v>125</v>
      </c>
      <c r="N525" s="20" t="s">
        <v>125</v>
      </c>
      <c r="O525" s="20" t="s">
        <v>125</v>
      </c>
      <c r="P525" s="19">
        <v>1</v>
      </c>
      <c r="Q525" s="20" t="s">
        <v>125</v>
      </c>
      <c r="R525" s="20" t="s">
        <v>125</v>
      </c>
      <c r="S525" s="20" t="s">
        <v>125</v>
      </c>
      <c r="T525" s="19"/>
      <c r="U525" s="18" t="e">
        <f t="shared" si="18"/>
        <v>#VALUE!</v>
      </c>
      <c r="XFD525" s="49">
        <f t="shared" si="19"/>
        <v>0</v>
      </c>
    </row>
    <row r="526" spans="1:21 16384:16384" s="9" customFormat="1" ht="42" x14ac:dyDescent="0.2">
      <c r="A526" s="19" t="s">
        <v>64</v>
      </c>
      <c r="B526" s="19" t="s">
        <v>29</v>
      </c>
      <c r="C526" s="19" t="s">
        <v>379</v>
      </c>
      <c r="D526" s="19" t="s">
        <v>613</v>
      </c>
      <c r="E526" s="19" t="s">
        <v>380</v>
      </c>
      <c r="F526" s="19" t="s">
        <v>381</v>
      </c>
      <c r="G526" s="19">
        <v>3</v>
      </c>
      <c r="H526" s="20" t="s">
        <v>125</v>
      </c>
      <c r="I526" s="20" t="s">
        <v>125</v>
      </c>
      <c r="J526" s="20" t="s">
        <v>125</v>
      </c>
      <c r="K526" s="20" t="s">
        <v>125</v>
      </c>
      <c r="L526" s="20" t="s">
        <v>125</v>
      </c>
      <c r="M526" s="20" t="s">
        <v>125</v>
      </c>
      <c r="N526" s="20" t="s">
        <v>125</v>
      </c>
      <c r="O526" s="20" t="s">
        <v>125</v>
      </c>
      <c r="P526" s="20" t="s">
        <v>125</v>
      </c>
      <c r="Q526" s="20" t="s">
        <v>125</v>
      </c>
      <c r="R526" s="19">
        <v>2</v>
      </c>
      <c r="S526" s="19">
        <v>1</v>
      </c>
      <c r="T526" s="19">
        <v>1</v>
      </c>
      <c r="U526" s="18" t="e">
        <f t="shared" si="18"/>
        <v>#VALUE!</v>
      </c>
      <c r="XFD526" s="49">
        <f t="shared" si="19"/>
        <v>0</v>
      </c>
    </row>
    <row r="527" spans="1:21 16384:16384" s="9" customFormat="1" ht="42" x14ac:dyDescent="0.2">
      <c r="A527" s="19" t="s">
        <v>64</v>
      </c>
      <c r="B527" s="19" t="s">
        <v>29</v>
      </c>
      <c r="C527" s="19" t="s">
        <v>379</v>
      </c>
      <c r="D527" s="19" t="s">
        <v>615</v>
      </c>
      <c r="E527" s="19" t="s">
        <v>380</v>
      </c>
      <c r="F527" s="19" t="s">
        <v>381</v>
      </c>
      <c r="G527" s="19">
        <v>1</v>
      </c>
      <c r="H527" s="20" t="s">
        <v>125</v>
      </c>
      <c r="I527" s="20" t="s">
        <v>125</v>
      </c>
      <c r="J527" s="20" t="s">
        <v>125</v>
      </c>
      <c r="K527" s="20" t="s">
        <v>125</v>
      </c>
      <c r="L527" s="20" t="s">
        <v>125</v>
      </c>
      <c r="M527" s="20" t="s">
        <v>125</v>
      </c>
      <c r="N527" s="20" t="s">
        <v>125</v>
      </c>
      <c r="O527" s="20" t="s">
        <v>125</v>
      </c>
      <c r="P527" s="20" t="s">
        <v>125</v>
      </c>
      <c r="Q527" s="20" t="s">
        <v>125</v>
      </c>
      <c r="R527" s="20" t="s">
        <v>125</v>
      </c>
      <c r="S527" s="19">
        <v>1</v>
      </c>
      <c r="T527" s="19"/>
      <c r="U527" s="18" t="e">
        <f t="shared" si="18"/>
        <v>#VALUE!</v>
      </c>
      <c r="XFD527" s="49">
        <f t="shared" si="19"/>
        <v>0</v>
      </c>
    </row>
    <row r="528" spans="1:21 16384:16384" s="9" customFormat="1" ht="42" x14ac:dyDescent="0.2">
      <c r="A528" s="19" t="s">
        <v>64</v>
      </c>
      <c r="B528" s="19" t="s">
        <v>29</v>
      </c>
      <c r="C528" s="19" t="s">
        <v>379</v>
      </c>
      <c r="D528" s="19" t="s">
        <v>616</v>
      </c>
      <c r="E528" s="19" t="s">
        <v>380</v>
      </c>
      <c r="F528" s="19" t="s">
        <v>381</v>
      </c>
      <c r="G528" s="19">
        <v>3</v>
      </c>
      <c r="H528" s="20" t="s">
        <v>125</v>
      </c>
      <c r="I528" s="20" t="s">
        <v>125</v>
      </c>
      <c r="J528" s="20" t="s">
        <v>125</v>
      </c>
      <c r="K528" s="20" t="s">
        <v>125</v>
      </c>
      <c r="L528" s="20" t="s">
        <v>125</v>
      </c>
      <c r="M528" s="20" t="s">
        <v>125</v>
      </c>
      <c r="N528" s="20" t="s">
        <v>125</v>
      </c>
      <c r="O528" s="19">
        <v>1</v>
      </c>
      <c r="P528" s="20" t="s">
        <v>125</v>
      </c>
      <c r="Q528" s="19">
        <v>1</v>
      </c>
      <c r="R528" s="20" t="s">
        <v>125</v>
      </c>
      <c r="S528" s="19">
        <v>1</v>
      </c>
      <c r="T528" s="19"/>
      <c r="U528" s="18" t="e">
        <f t="shared" si="18"/>
        <v>#VALUE!</v>
      </c>
      <c r="XFD528" s="49">
        <f t="shared" si="19"/>
        <v>0</v>
      </c>
    </row>
    <row r="529" spans="1:21 16384:16384" s="9" customFormat="1" ht="42" x14ac:dyDescent="0.2">
      <c r="A529" s="19" t="s">
        <v>64</v>
      </c>
      <c r="B529" s="19" t="s">
        <v>29</v>
      </c>
      <c r="C529" s="19" t="s">
        <v>379</v>
      </c>
      <c r="D529" s="19" t="s">
        <v>617</v>
      </c>
      <c r="E529" s="19" t="s">
        <v>380</v>
      </c>
      <c r="F529" s="19" t="s">
        <v>381</v>
      </c>
      <c r="G529" s="19">
        <v>2</v>
      </c>
      <c r="H529" s="20" t="s">
        <v>125</v>
      </c>
      <c r="I529" s="20" t="s">
        <v>125</v>
      </c>
      <c r="J529" s="20" t="s">
        <v>125</v>
      </c>
      <c r="K529" s="20" t="s">
        <v>125</v>
      </c>
      <c r="L529" s="20" t="s">
        <v>125</v>
      </c>
      <c r="M529" s="20" t="s">
        <v>125</v>
      </c>
      <c r="N529" s="20" t="s">
        <v>125</v>
      </c>
      <c r="O529" s="20" t="s">
        <v>125</v>
      </c>
      <c r="P529" s="20" t="s">
        <v>125</v>
      </c>
      <c r="Q529" s="20" t="s">
        <v>125</v>
      </c>
      <c r="R529" s="19">
        <v>1</v>
      </c>
      <c r="S529" s="19">
        <v>1</v>
      </c>
      <c r="T529" s="19">
        <v>1</v>
      </c>
      <c r="U529" s="18" t="e">
        <f t="shared" si="18"/>
        <v>#VALUE!</v>
      </c>
      <c r="XFD529" s="49">
        <f t="shared" si="19"/>
        <v>0</v>
      </c>
    </row>
    <row r="530" spans="1:21 16384:16384" s="9" customFormat="1" ht="42" x14ac:dyDescent="0.2">
      <c r="A530" s="19" t="s">
        <v>64</v>
      </c>
      <c r="B530" s="19" t="s">
        <v>29</v>
      </c>
      <c r="C530" s="19" t="s">
        <v>379</v>
      </c>
      <c r="D530" s="19" t="s">
        <v>618</v>
      </c>
      <c r="E530" s="19" t="s">
        <v>380</v>
      </c>
      <c r="F530" s="19" t="s">
        <v>381</v>
      </c>
      <c r="G530" s="19">
        <v>2</v>
      </c>
      <c r="H530" s="20" t="s">
        <v>125</v>
      </c>
      <c r="I530" s="20" t="s">
        <v>125</v>
      </c>
      <c r="J530" s="20" t="s">
        <v>125</v>
      </c>
      <c r="K530" s="20" t="s">
        <v>125</v>
      </c>
      <c r="L530" s="20" t="s">
        <v>125</v>
      </c>
      <c r="M530" s="20" t="s">
        <v>125</v>
      </c>
      <c r="N530" s="20" t="s">
        <v>125</v>
      </c>
      <c r="O530" s="20" t="s">
        <v>125</v>
      </c>
      <c r="P530" s="20" t="s">
        <v>125</v>
      </c>
      <c r="Q530" s="20" t="s">
        <v>125</v>
      </c>
      <c r="R530" s="19">
        <v>1</v>
      </c>
      <c r="S530" s="19">
        <v>1</v>
      </c>
      <c r="T530" s="47"/>
      <c r="U530" s="155" t="e">
        <f t="shared" si="18"/>
        <v>#VALUE!</v>
      </c>
      <c r="XFD530" s="49">
        <f t="shared" si="19"/>
        <v>0</v>
      </c>
    </row>
    <row r="531" spans="1:21 16384:16384" s="9" customFormat="1" ht="42" x14ac:dyDescent="0.2">
      <c r="A531" s="19" t="s">
        <v>64</v>
      </c>
      <c r="B531" s="19" t="s">
        <v>29</v>
      </c>
      <c r="C531" s="19" t="s">
        <v>359</v>
      </c>
      <c r="D531" s="19" t="s">
        <v>596</v>
      </c>
      <c r="E531" s="19" t="s">
        <v>360</v>
      </c>
      <c r="F531" s="19" t="s">
        <v>361</v>
      </c>
      <c r="G531" s="19">
        <v>6</v>
      </c>
      <c r="H531" s="20" t="s">
        <v>125</v>
      </c>
      <c r="I531" s="20" t="s">
        <v>125</v>
      </c>
      <c r="J531" s="20" t="s">
        <v>125</v>
      </c>
      <c r="K531" s="20" t="s">
        <v>125</v>
      </c>
      <c r="L531" s="20" t="s">
        <v>125</v>
      </c>
      <c r="M531" s="19">
        <v>1</v>
      </c>
      <c r="N531" s="20" t="s">
        <v>125</v>
      </c>
      <c r="O531" s="19">
        <v>1</v>
      </c>
      <c r="P531" s="20" t="s">
        <v>125</v>
      </c>
      <c r="Q531" s="19">
        <v>1</v>
      </c>
      <c r="R531" s="19">
        <v>1</v>
      </c>
      <c r="S531" s="19">
        <v>2</v>
      </c>
      <c r="T531" s="44">
        <f t="shared" ref="T531:T567" si="20">+SUM(H531:S531)-G531</f>
        <v>0</v>
      </c>
      <c r="XFD531" s="49"/>
    </row>
    <row r="532" spans="1:21 16384:16384" s="9" customFormat="1" ht="42" x14ac:dyDescent="0.2">
      <c r="A532" s="19" t="s">
        <v>64</v>
      </c>
      <c r="B532" s="19" t="s">
        <v>29</v>
      </c>
      <c r="C532" s="19" t="s">
        <v>359</v>
      </c>
      <c r="D532" s="165" t="s">
        <v>600</v>
      </c>
      <c r="E532" s="19" t="s">
        <v>360</v>
      </c>
      <c r="F532" s="19" t="s">
        <v>361</v>
      </c>
      <c r="G532" s="19">
        <v>1</v>
      </c>
      <c r="H532" s="20" t="s">
        <v>125</v>
      </c>
      <c r="I532" s="20" t="s">
        <v>125</v>
      </c>
      <c r="J532" s="20" t="s">
        <v>125</v>
      </c>
      <c r="K532" s="20" t="s">
        <v>125</v>
      </c>
      <c r="L532" s="20" t="s">
        <v>125</v>
      </c>
      <c r="M532" s="20" t="s">
        <v>125</v>
      </c>
      <c r="N532" s="20" t="s">
        <v>125</v>
      </c>
      <c r="O532" s="20" t="s">
        <v>125</v>
      </c>
      <c r="P532" s="20" t="s">
        <v>125</v>
      </c>
      <c r="Q532" s="20" t="s">
        <v>125</v>
      </c>
      <c r="R532" s="20" t="s">
        <v>125</v>
      </c>
      <c r="S532" s="19">
        <v>1</v>
      </c>
      <c r="T532" s="44">
        <f t="shared" si="20"/>
        <v>0</v>
      </c>
      <c r="XFD532" s="49"/>
    </row>
    <row r="533" spans="1:21 16384:16384" s="9" customFormat="1" ht="42" x14ac:dyDescent="0.2">
      <c r="A533" s="19" t="s">
        <v>64</v>
      </c>
      <c r="B533" s="19" t="s">
        <v>29</v>
      </c>
      <c r="C533" s="19" t="s">
        <v>359</v>
      </c>
      <c r="D533" s="19" t="s">
        <v>601</v>
      </c>
      <c r="E533" s="19" t="s">
        <v>360</v>
      </c>
      <c r="F533" s="19" t="s">
        <v>361</v>
      </c>
      <c r="G533" s="19">
        <v>3</v>
      </c>
      <c r="H533" s="20" t="s">
        <v>125</v>
      </c>
      <c r="I533" s="20" t="s">
        <v>125</v>
      </c>
      <c r="J533" s="20" t="s">
        <v>125</v>
      </c>
      <c r="K533" s="20" t="s">
        <v>125</v>
      </c>
      <c r="L533" s="20" t="s">
        <v>125</v>
      </c>
      <c r="M533" s="19">
        <v>1</v>
      </c>
      <c r="N533" s="20" t="s">
        <v>125</v>
      </c>
      <c r="O533" s="19">
        <v>1</v>
      </c>
      <c r="P533" s="20" t="s">
        <v>125</v>
      </c>
      <c r="Q533" s="19">
        <v>1</v>
      </c>
      <c r="R533" s="20" t="s">
        <v>125</v>
      </c>
      <c r="S533" s="20" t="s">
        <v>125</v>
      </c>
      <c r="T533" s="44">
        <f t="shared" si="20"/>
        <v>0</v>
      </c>
      <c r="XFD533" s="49"/>
    </row>
    <row r="534" spans="1:21 16384:16384" s="9" customFormat="1" ht="42" x14ac:dyDescent="0.2">
      <c r="A534" s="19" t="s">
        <v>64</v>
      </c>
      <c r="B534" s="19" t="s">
        <v>29</v>
      </c>
      <c r="C534" s="19" t="s">
        <v>359</v>
      </c>
      <c r="D534" s="19" t="s">
        <v>602</v>
      </c>
      <c r="E534" s="19" t="s">
        <v>360</v>
      </c>
      <c r="F534" s="19" t="s">
        <v>361</v>
      </c>
      <c r="G534" s="19">
        <v>1</v>
      </c>
      <c r="H534" s="20" t="s">
        <v>125</v>
      </c>
      <c r="I534" s="20" t="s">
        <v>125</v>
      </c>
      <c r="J534" s="20" t="s">
        <v>125</v>
      </c>
      <c r="K534" s="20" t="s">
        <v>125</v>
      </c>
      <c r="L534" s="20" t="s">
        <v>125</v>
      </c>
      <c r="M534" s="20" t="s">
        <v>125</v>
      </c>
      <c r="N534" s="20" t="s">
        <v>125</v>
      </c>
      <c r="O534" s="19">
        <v>1</v>
      </c>
      <c r="P534" s="20" t="s">
        <v>125</v>
      </c>
      <c r="Q534" s="20" t="s">
        <v>125</v>
      </c>
      <c r="R534" s="20" t="s">
        <v>125</v>
      </c>
      <c r="S534" s="20" t="s">
        <v>125</v>
      </c>
      <c r="T534" s="44">
        <f t="shared" si="20"/>
        <v>0</v>
      </c>
      <c r="XFD534" s="49"/>
    </row>
    <row r="535" spans="1:21 16384:16384" s="9" customFormat="1" ht="42" x14ac:dyDescent="0.2">
      <c r="A535" s="19" t="s">
        <v>64</v>
      </c>
      <c r="B535" s="19" t="s">
        <v>29</v>
      </c>
      <c r="C535" s="19" t="s">
        <v>359</v>
      </c>
      <c r="D535" s="19" t="s">
        <v>603</v>
      </c>
      <c r="E535" s="19" t="s">
        <v>360</v>
      </c>
      <c r="F535" s="19" t="s">
        <v>361</v>
      </c>
      <c r="G535" s="19">
        <v>10</v>
      </c>
      <c r="H535" s="20" t="s">
        <v>125</v>
      </c>
      <c r="I535" s="20" t="s">
        <v>125</v>
      </c>
      <c r="J535" s="20" t="s">
        <v>125</v>
      </c>
      <c r="K535" s="20" t="s">
        <v>125</v>
      </c>
      <c r="L535" s="20" t="s">
        <v>125</v>
      </c>
      <c r="M535" s="19">
        <v>1</v>
      </c>
      <c r="N535" s="19">
        <v>2</v>
      </c>
      <c r="O535" s="19">
        <v>2</v>
      </c>
      <c r="P535" s="19">
        <v>2</v>
      </c>
      <c r="Q535" s="19">
        <v>1</v>
      </c>
      <c r="R535" s="19">
        <v>1</v>
      </c>
      <c r="S535" s="19">
        <v>1</v>
      </c>
      <c r="T535" s="44">
        <f t="shared" si="20"/>
        <v>0</v>
      </c>
      <c r="XFD535" s="49"/>
    </row>
    <row r="536" spans="1:21 16384:16384" s="9" customFormat="1" ht="42" x14ac:dyDescent="0.2">
      <c r="A536" s="19" t="s">
        <v>64</v>
      </c>
      <c r="B536" s="19" t="s">
        <v>29</v>
      </c>
      <c r="C536" s="19" t="s">
        <v>359</v>
      </c>
      <c r="D536" s="19" t="s">
        <v>604</v>
      </c>
      <c r="E536" s="19" t="s">
        <v>360</v>
      </c>
      <c r="F536" s="19" t="s">
        <v>361</v>
      </c>
      <c r="G536" s="19">
        <v>2</v>
      </c>
      <c r="H536" s="20" t="s">
        <v>125</v>
      </c>
      <c r="I536" s="20" t="s">
        <v>125</v>
      </c>
      <c r="J536" s="20" t="s">
        <v>125</v>
      </c>
      <c r="K536" s="20" t="s">
        <v>125</v>
      </c>
      <c r="L536" s="20" t="s">
        <v>125</v>
      </c>
      <c r="M536" s="20" t="s">
        <v>125</v>
      </c>
      <c r="N536" s="20" t="s">
        <v>125</v>
      </c>
      <c r="O536" s="20" t="s">
        <v>125</v>
      </c>
      <c r="P536" s="20" t="s">
        <v>125</v>
      </c>
      <c r="Q536" s="19">
        <v>1</v>
      </c>
      <c r="R536" s="19">
        <v>1</v>
      </c>
      <c r="S536" s="20" t="s">
        <v>125</v>
      </c>
      <c r="T536" s="44">
        <f t="shared" si="20"/>
        <v>0</v>
      </c>
      <c r="XFD536" s="49"/>
    </row>
    <row r="537" spans="1:21 16384:16384" s="9" customFormat="1" ht="42" x14ac:dyDescent="0.2">
      <c r="A537" s="19" t="s">
        <v>64</v>
      </c>
      <c r="B537" s="19" t="s">
        <v>29</v>
      </c>
      <c r="C537" s="19" t="s">
        <v>359</v>
      </c>
      <c r="D537" s="19" t="s">
        <v>605</v>
      </c>
      <c r="E537" s="19" t="s">
        <v>360</v>
      </c>
      <c r="F537" s="19" t="s">
        <v>361</v>
      </c>
      <c r="G537" s="19">
        <v>7</v>
      </c>
      <c r="H537" s="20" t="s">
        <v>125</v>
      </c>
      <c r="I537" s="20" t="s">
        <v>125</v>
      </c>
      <c r="J537" s="20" t="s">
        <v>125</v>
      </c>
      <c r="K537" s="20" t="s">
        <v>125</v>
      </c>
      <c r="L537" s="20" t="s">
        <v>125</v>
      </c>
      <c r="M537" s="20" t="s">
        <v>125</v>
      </c>
      <c r="N537" s="19">
        <v>1</v>
      </c>
      <c r="O537" s="19">
        <v>1</v>
      </c>
      <c r="P537" s="19">
        <v>1</v>
      </c>
      <c r="Q537" s="19">
        <v>2</v>
      </c>
      <c r="R537" s="19">
        <v>2</v>
      </c>
      <c r="S537" s="20" t="s">
        <v>125</v>
      </c>
      <c r="T537" s="44">
        <f t="shared" si="20"/>
        <v>0</v>
      </c>
      <c r="XFD537" s="49"/>
    </row>
    <row r="538" spans="1:21 16384:16384" s="9" customFormat="1" ht="42" x14ac:dyDescent="0.2">
      <c r="A538" s="19" t="s">
        <v>64</v>
      </c>
      <c r="B538" s="19" t="s">
        <v>29</v>
      </c>
      <c r="C538" s="19" t="s">
        <v>359</v>
      </c>
      <c r="D538" s="19" t="s">
        <v>606</v>
      </c>
      <c r="E538" s="19" t="s">
        <v>360</v>
      </c>
      <c r="F538" s="19" t="s">
        <v>361</v>
      </c>
      <c r="G538" s="19">
        <v>2</v>
      </c>
      <c r="H538" s="20" t="s">
        <v>125</v>
      </c>
      <c r="I538" s="20" t="s">
        <v>125</v>
      </c>
      <c r="J538" s="20" t="s">
        <v>125</v>
      </c>
      <c r="K538" s="20" t="s">
        <v>125</v>
      </c>
      <c r="L538" s="20" t="s">
        <v>125</v>
      </c>
      <c r="M538" s="20" t="s">
        <v>125</v>
      </c>
      <c r="N538" s="19">
        <v>1</v>
      </c>
      <c r="O538" s="20" t="s">
        <v>125</v>
      </c>
      <c r="P538" s="19">
        <v>1</v>
      </c>
      <c r="Q538" s="20" t="s">
        <v>125</v>
      </c>
      <c r="R538" s="20" t="s">
        <v>125</v>
      </c>
      <c r="S538" s="20" t="s">
        <v>125</v>
      </c>
      <c r="T538" s="44">
        <f t="shared" si="20"/>
        <v>0</v>
      </c>
      <c r="XFD538" s="49"/>
    </row>
    <row r="539" spans="1:21 16384:16384" s="9" customFormat="1" ht="42" x14ac:dyDescent="0.2">
      <c r="A539" s="19" t="s">
        <v>64</v>
      </c>
      <c r="B539" s="19" t="s">
        <v>29</v>
      </c>
      <c r="C539" s="19" t="s">
        <v>359</v>
      </c>
      <c r="D539" s="19" t="s">
        <v>607</v>
      </c>
      <c r="E539" s="19" t="s">
        <v>360</v>
      </c>
      <c r="F539" s="19" t="s">
        <v>361</v>
      </c>
      <c r="G539" s="19">
        <v>3</v>
      </c>
      <c r="H539" s="20" t="s">
        <v>125</v>
      </c>
      <c r="I539" s="20" t="s">
        <v>125</v>
      </c>
      <c r="J539" s="20" t="s">
        <v>125</v>
      </c>
      <c r="K539" s="20" t="s">
        <v>125</v>
      </c>
      <c r="L539" s="20" t="s">
        <v>125</v>
      </c>
      <c r="M539" s="20" t="s">
        <v>125</v>
      </c>
      <c r="N539" s="19">
        <v>1</v>
      </c>
      <c r="O539" s="20" t="s">
        <v>125</v>
      </c>
      <c r="P539" s="19">
        <v>1</v>
      </c>
      <c r="Q539" s="20" t="s">
        <v>125</v>
      </c>
      <c r="R539" s="19">
        <v>1</v>
      </c>
      <c r="S539" s="20" t="s">
        <v>125</v>
      </c>
      <c r="T539" s="44">
        <f t="shared" si="20"/>
        <v>0</v>
      </c>
      <c r="XFD539" s="49"/>
    </row>
    <row r="540" spans="1:21 16384:16384" s="9" customFormat="1" ht="42" x14ac:dyDescent="0.2">
      <c r="A540" s="19" t="s">
        <v>64</v>
      </c>
      <c r="B540" s="19" t="s">
        <v>29</v>
      </c>
      <c r="C540" s="19" t="s">
        <v>359</v>
      </c>
      <c r="D540" s="19" t="s">
        <v>608</v>
      </c>
      <c r="E540" s="19" t="s">
        <v>360</v>
      </c>
      <c r="F540" s="19" t="s">
        <v>361</v>
      </c>
      <c r="G540" s="19">
        <v>6</v>
      </c>
      <c r="H540" s="20" t="s">
        <v>125</v>
      </c>
      <c r="I540" s="20" t="s">
        <v>125</v>
      </c>
      <c r="J540" s="20" t="s">
        <v>125</v>
      </c>
      <c r="K540" s="20" t="s">
        <v>125</v>
      </c>
      <c r="L540" s="20" t="s">
        <v>125</v>
      </c>
      <c r="M540" s="20" t="s">
        <v>125</v>
      </c>
      <c r="N540" s="20" t="s">
        <v>125</v>
      </c>
      <c r="O540" s="19">
        <v>1</v>
      </c>
      <c r="P540" s="19">
        <v>1</v>
      </c>
      <c r="Q540" s="19">
        <v>2</v>
      </c>
      <c r="R540" s="19">
        <v>1</v>
      </c>
      <c r="S540" s="19">
        <v>1</v>
      </c>
      <c r="T540" s="44">
        <f t="shared" si="20"/>
        <v>0</v>
      </c>
      <c r="XFD540" s="49"/>
    </row>
    <row r="541" spans="1:21 16384:16384" s="9" customFormat="1" ht="42" x14ac:dyDescent="0.2">
      <c r="A541" s="19" t="s">
        <v>64</v>
      </c>
      <c r="B541" s="19" t="s">
        <v>29</v>
      </c>
      <c r="C541" s="19" t="s">
        <v>359</v>
      </c>
      <c r="D541" s="19" t="s">
        <v>609</v>
      </c>
      <c r="E541" s="19" t="s">
        <v>360</v>
      </c>
      <c r="F541" s="19" t="s">
        <v>361</v>
      </c>
      <c r="G541" s="19">
        <v>2</v>
      </c>
      <c r="H541" s="20" t="s">
        <v>125</v>
      </c>
      <c r="I541" s="20" t="s">
        <v>125</v>
      </c>
      <c r="J541" s="20" t="s">
        <v>125</v>
      </c>
      <c r="K541" s="20" t="s">
        <v>125</v>
      </c>
      <c r="L541" s="20" t="s">
        <v>125</v>
      </c>
      <c r="M541" s="20" t="s">
        <v>125</v>
      </c>
      <c r="N541" s="20" t="s">
        <v>125</v>
      </c>
      <c r="O541" s="20" t="s">
        <v>125</v>
      </c>
      <c r="P541" s="19">
        <v>1</v>
      </c>
      <c r="Q541" s="20" t="s">
        <v>125</v>
      </c>
      <c r="R541" s="19">
        <v>1</v>
      </c>
      <c r="S541" s="20" t="s">
        <v>125</v>
      </c>
      <c r="T541" s="44">
        <f t="shared" si="20"/>
        <v>0</v>
      </c>
      <c r="XFD541" s="49"/>
    </row>
    <row r="542" spans="1:21 16384:16384" s="9" customFormat="1" ht="42" x14ac:dyDescent="0.2">
      <c r="A542" s="19" t="s">
        <v>64</v>
      </c>
      <c r="B542" s="19" t="s">
        <v>29</v>
      </c>
      <c r="C542" s="19" t="s">
        <v>359</v>
      </c>
      <c r="D542" s="19" t="s">
        <v>610</v>
      </c>
      <c r="E542" s="19" t="s">
        <v>360</v>
      </c>
      <c r="F542" s="19" t="s">
        <v>361</v>
      </c>
      <c r="G542" s="19">
        <v>1</v>
      </c>
      <c r="H542" s="20" t="s">
        <v>125</v>
      </c>
      <c r="I542" s="20" t="s">
        <v>125</v>
      </c>
      <c r="J542" s="20" t="s">
        <v>125</v>
      </c>
      <c r="K542" s="20" t="s">
        <v>125</v>
      </c>
      <c r="L542" s="20" t="s">
        <v>125</v>
      </c>
      <c r="M542" s="20" t="s">
        <v>125</v>
      </c>
      <c r="N542" s="20" t="s">
        <v>125</v>
      </c>
      <c r="O542" s="20" t="s">
        <v>125</v>
      </c>
      <c r="P542" s="20" t="s">
        <v>125</v>
      </c>
      <c r="Q542" s="20" t="s">
        <v>125</v>
      </c>
      <c r="R542" s="19">
        <v>1</v>
      </c>
      <c r="S542" s="20" t="s">
        <v>125</v>
      </c>
      <c r="T542" s="44">
        <f t="shared" si="20"/>
        <v>0</v>
      </c>
      <c r="XFD542" s="49"/>
    </row>
    <row r="543" spans="1:21 16384:16384" s="9" customFormat="1" ht="42" x14ac:dyDescent="0.2">
      <c r="A543" s="19" t="s">
        <v>64</v>
      </c>
      <c r="B543" s="19" t="s">
        <v>29</v>
      </c>
      <c r="C543" s="19" t="s">
        <v>359</v>
      </c>
      <c r="D543" s="19" t="s">
        <v>611</v>
      </c>
      <c r="E543" s="194" t="s">
        <v>360</v>
      </c>
      <c r="F543" s="19" t="s">
        <v>361</v>
      </c>
      <c r="G543" s="19">
        <v>13</v>
      </c>
      <c r="H543" s="20" t="s">
        <v>125</v>
      </c>
      <c r="I543" s="20" t="s">
        <v>125</v>
      </c>
      <c r="J543" s="20" t="s">
        <v>125</v>
      </c>
      <c r="K543" s="20" t="s">
        <v>125</v>
      </c>
      <c r="L543" s="16">
        <v>1</v>
      </c>
      <c r="M543" s="16">
        <v>1</v>
      </c>
      <c r="N543" s="16">
        <v>2</v>
      </c>
      <c r="O543" s="16">
        <v>1</v>
      </c>
      <c r="P543" s="16">
        <v>2</v>
      </c>
      <c r="Q543" s="16">
        <v>2</v>
      </c>
      <c r="R543" s="16">
        <v>2</v>
      </c>
      <c r="S543" s="16">
        <v>2</v>
      </c>
      <c r="T543" s="44">
        <f t="shared" si="20"/>
        <v>0</v>
      </c>
    </row>
    <row r="544" spans="1:21 16384:16384" s="9" customFormat="1" ht="42" x14ac:dyDescent="0.2">
      <c r="A544" s="19" t="s">
        <v>64</v>
      </c>
      <c r="B544" s="19" t="s">
        <v>29</v>
      </c>
      <c r="C544" s="19" t="s">
        <v>359</v>
      </c>
      <c r="D544" s="19" t="s">
        <v>612</v>
      </c>
      <c r="E544" s="194" t="s">
        <v>360</v>
      </c>
      <c r="F544" s="19" t="s">
        <v>361</v>
      </c>
      <c r="G544" s="19">
        <v>10</v>
      </c>
      <c r="H544" s="20" t="s">
        <v>125</v>
      </c>
      <c r="I544" s="20" t="s">
        <v>125</v>
      </c>
      <c r="J544" s="20" t="s">
        <v>125</v>
      </c>
      <c r="K544" s="20" t="s">
        <v>125</v>
      </c>
      <c r="L544" s="20" t="s">
        <v>125</v>
      </c>
      <c r="M544" s="20" t="s">
        <v>125</v>
      </c>
      <c r="N544" s="16">
        <v>1</v>
      </c>
      <c r="O544" s="16">
        <v>2</v>
      </c>
      <c r="P544" s="16">
        <v>2</v>
      </c>
      <c r="Q544" s="16">
        <v>2</v>
      </c>
      <c r="R544" s="16">
        <v>2</v>
      </c>
      <c r="S544" s="16">
        <v>1</v>
      </c>
      <c r="T544" s="44">
        <f t="shared" si="20"/>
        <v>0</v>
      </c>
    </row>
    <row r="545" spans="1:20 16384:16384" s="9" customFormat="1" ht="42" x14ac:dyDescent="0.2">
      <c r="A545" s="19" t="s">
        <v>64</v>
      </c>
      <c r="B545" s="19" t="s">
        <v>29</v>
      </c>
      <c r="C545" s="19" t="s">
        <v>359</v>
      </c>
      <c r="D545" s="19" t="s">
        <v>613</v>
      </c>
      <c r="E545" s="19" t="s">
        <v>360</v>
      </c>
      <c r="F545" s="19" t="s">
        <v>361</v>
      </c>
      <c r="G545" s="19">
        <v>1</v>
      </c>
      <c r="H545" s="20" t="s">
        <v>125</v>
      </c>
      <c r="I545" s="20" t="s">
        <v>125</v>
      </c>
      <c r="J545" s="20" t="s">
        <v>125</v>
      </c>
      <c r="K545" s="20" t="s">
        <v>125</v>
      </c>
      <c r="L545" s="20" t="s">
        <v>125</v>
      </c>
      <c r="M545" s="20" t="s">
        <v>125</v>
      </c>
      <c r="N545" s="20" t="s">
        <v>125</v>
      </c>
      <c r="O545" s="20" t="s">
        <v>125</v>
      </c>
      <c r="P545" s="20" t="s">
        <v>125</v>
      </c>
      <c r="Q545" s="20" t="s">
        <v>125</v>
      </c>
      <c r="R545" s="19">
        <v>1</v>
      </c>
      <c r="S545" s="20" t="s">
        <v>125</v>
      </c>
      <c r="T545" s="44">
        <f t="shared" si="20"/>
        <v>0</v>
      </c>
      <c r="XFD545" s="49"/>
    </row>
    <row r="546" spans="1:20 16384:16384" s="9" customFormat="1" ht="42" x14ac:dyDescent="0.2">
      <c r="A546" s="19" t="s">
        <v>64</v>
      </c>
      <c r="B546" s="19" t="s">
        <v>29</v>
      </c>
      <c r="C546" s="19" t="s">
        <v>359</v>
      </c>
      <c r="D546" s="19" t="s">
        <v>614</v>
      </c>
      <c r="E546" s="19" t="s">
        <v>360</v>
      </c>
      <c r="F546" s="19" t="s">
        <v>361</v>
      </c>
      <c r="G546" s="19">
        <v>2</v>
      </c>
      <c r="H546" s="20" t="s">
        <v>125</v>
      </c>
      <c r="I546" s="20" t="s">
        <v>125</v>
      </c>
      <c r="J546" s="20" t="s">
        <v>125</v>
      </c>
      <c r="K546" s="20" t="s">
        <v>125</v>
      </c>
      <c r="L546" s="20" t="s">
        <v>125</v>
      </c>
      <c r="M546" s="19">
        <v>1</v>
      </c>
      <c r="N546" s="20" t="s">
        <v>125</v>
      </c>
      <c r="O546" s="20" t="s">
        <v>125</v>
      </c>
      <c r="P546" s="20" t="s">
        <v>125</v>
      </c>
      <c r="Q546" s="20" t="s">
        <v>125</v>
      </c>
      <c r="R546" s="19">
        <v>1</v>
      </c>
      <c r="S546" s="20" t="s">
        <v>125</v>
      </c>
      <c r="T546" s="44">
        <f t="shared" si="20"/>
        <v>0</v>
      </c>
      <c r="XFD546" s="49"/>
    </row>
    <row r="547" spans="1:20 16384:16384" s="9" customFormat="1" ht="42" x14ac:dyDescent="0.2">
      <c r="A547" s="19" t="s">
        <v>64</v>
      </c>
      <c r="B547" s="19" t="s">
        <v>29</v>
      </c>
      <c r="C547" s="19" t="s">
        <v>359</v>
      </c>
      <c r="D547" s="19" t="s">
        <v>615</v>
      </c>
      <c r="E547" s="19" t="s">
        <v>360</v>
      </c>
      <c r="F547" s="19" t="s">
        <v>361</v>
      </c>
      <c r="G547" s="19">
        <v>1</v>
      </c>
      <c r="H547" s="20" t="s">
        <v>125</v>
      </c>
      <c r="I547" s="20" t="s">
        <v>125</v>
      </c>
      <c r="J547" s="20" t="s">
        <v>125</v>
      </c>
      <c r="K547" s="20" t="s">
        <v>125</v>
      </c>
      <c r="L547" s="20" t="s">
        <v>125</v>
      </c>
      <c r="M547" s="20" t="s">
        <v>125</v>
      </c>
      <c r="N547" s="20" t="s">
        <v>125</v>
      </c>
      <c r="O547" s="20" t="s">
        <v>125</v>
      </c>
      <c r="P547" s="20" t="s">
        <v>125</v>
      </c>
      <c r="Q547" s="20" t="s">
        <v>125</v>
      </c>
      <c r="R547" s="20" t="s">
        <v>125</v>
      </c>
      <c r="S547" s="19">
        <v>1</v>
      </c>
      <c r="T547" s="44">
        <f t="shared" si="20"/>
        <v>0</v>
      </c>
      <c r="XFD547" s="49"/>
    </row>
    <row r="548" spans="1:20 16384:16384" s="9" customFormat="1" ht="42" x14ac:dyDescent="0.2">
      <c r="A548" s="19" t="s">
        <v>64</v>
      </c>
      <c r="B548" s="19" t="s">
        <v>29</v>
      </c>
      <c r="C548" s="19" t="s">
        <v>359</v>
      </c>
      <c r="D548" s="19" t="s">
        <v>616</v>
      </c>
      <c r="E548" s="19" t="s">
        <v>360</v>
      </c>
      <c r="F548" s="19" t="s">
        <v>361</v>
      </c>
      <c r="G548" s="19">
        <v>4</v>
      </c>
      <c r="H548" s="20" t="s">
        <v>125</v>
      </c>
      <c r="I548" s="20" t="s">
        <v>125</v>
      </c>
      <c r="J548" s="20" t="s">
        <v>125</v>
      </c>
      <c r="K548" s="20" t="s">
        <v>125</v>
      </c>
      <c r="L548" s="20" t="s">
        <v>125</v>
      </c>
      <c r="M548" s="20" t="s">
        <v>125</v>
      </c>
      <c r="N548" s="19">
        <v>1</v>
      </c>
      <c r="O548" s="19">
        <v>1</v>
      </c>
      <c r="P548" s="20" t="s">
        <v>125</v>
      </c>
      <c r="Q548" s="19">
        <v>1</v>
      </c>
      <c r="R548" s="19">
        <v>1</v>
      </c>
      <c r="S548" s="20" t="s">
        <v>125</v>
      </c>
      <c r="T548" s="44">
        <f t="shared" si="20"/>
        <v>0</v>
      </c>
      <c r="XFD548" s="49"/>
    </row>
    <row r="549" spans="1:20 16384:16384" s="9" customFormat="1" ht="42" x14ac:dyDescent="0.2">
      <c r="A549" s="19" t="s">
        <v>64</v>
      </c>
      <c r="B549" s="19" t="s">
        <v>29</v>
      </c>
      <c r="C549" s="19" t="s">
        <v>359</v>
      </c>
      <c r="D549" s="19" t="s">
        <v>617</v>
      </c>
      <c r="E549" s="19" t="s">
        <v>360</v>
      </c>
      <c r="F549" s="19" t="s">
        <v>361</v>
      </c>
      <c r="G549" s="19">
        <v>4</v>
      </c>
      <c r="H549" s="20" t="s">
        <v>125</v>
      </c>
      <c r="I549" s="20" t="s">
        <v>125</v>
      </c>
      <c r="J549" s="20" t="s">
        <v>125</v>
      </c>
      <c r="K549" s="20" t="s">
        <v>125</v>
      </c>
      <c r="L549" s="20" t="s">
        <v>125</v>
      </c>
      <c r="M549" s="19">
        <v>1</v>
      </c>
      <c r="N549" s="20" t="s">
        <v>125</v>
      </c>
      <c r="O549" s="19">
        <v>1</v>
      </c>
      <c r="P549" s="19">
        <v>1</v>
      </c>
      <c r="Q549" s="20" t="s">
        <v>125</v>
      </c>
      <c r="R549" s="20" t="s">
        <v>125</v>
      </c>
      <c r="S549" s="19">
        <v>1</v>
      </c>
      <c r="T549" s="44">
        <f t="shared" si="20"/>
        <v>0</v>
      </c>
      <c r="XFD549" s="49"/>
    </row>
    <row r="550" spans="1:20 16384:16384" s="9" customFormat="1" ht="42" x14ac:dyDescent="0.2">
      <c r="A550" s="19" t="s">
        <v>64</v>
      </c>
      <c r="B550" s="19" t="s">
        <v>29</v>
      </c>
      <c r="C550" s="19" t="s">
        <v>359</v>
      </c>
      <c r="D550" s="19" t="s">
        <v>618</v>
      </c>
      <c r="E550" s="19" t="s">
        <v>360</v>
      </c>
      <c r="F550" s="19" t="s">
        <v>361</v>
      </c>
      <c r="G550" s="19">
        <v>2</v>
      </c>
      <c r="H550" s="20" t="s">
        <v>125</v>
      </c>
      <c r="I550" s="20" t="s">
        <v>125</v>
      </c>
      <c r="J550" s="20" t="s">
        <v>125</v>
      </c>
      <c r="K550" s="20" t="s">
        <v>125</v>
      </c>
      <c r="L550" s="20" t="s">
        <v>125</v>
      </c>
      <c r="M550" s="20" t="s">
        <v>125</v>
      </c>
      <c r="N550" s="20" t="s">
        <v>125</v>
      </c>
      <c r="O550" s="20" t="s">
        <v>125</v>
      </c>
      <c r="P550" s="20" t="s">
        <v>125</v>
      </c>
      <c r="Q550" s="20" t="s">
        <v>125</v>
      </c>
      <c r="R550" s="19">
        <v>1</v>
      </c>
      <c r="S550" s="19">
        <v>1</v>
      </c>
      <c r="T550" s="44">
        <f t="shared" si="20"/>
        <v>0</v>
      </c>
      <c r="XFD550" s="49"/>
    </row>
    <row r="551" spans="1:20 16384:16384" s="9" customFormat="1" ht="42" x14ac:dyDescent="0.2">
      <c r="A551" s="19" t="s">
        <v>64</v>
      </c>
      <c r="B551" s="19" t="s">
        <v>29</v>
      </c>
      <c r="C551" s="19" t="s">
        <v>359</v>
      </c>
      <c r="D551" s="19" t="s">
        <v>707</v>
      </c>
      <c r="E551" s="19" t="s">
        <v>360</v>
      </c>
      <c r="F551" s="19" t="s">
        <v>361</v>
      </c>
      <c r="G551" s="19">
        <v>5</v>
      </c>
      <c r="H551" s="20" t="s">
        <v>125</v>
      </c>
      <c r="I551" s="20" t="s">
        <v>125</v>
      </c>
      <c r="J551" s="20" t="s">
        <v>125</v>
      </c>
      <c r="K551" s="20" t="s">
        <v>125</v>
      </c>
      <c r="L551" s="20" t="s">
        <v>125</v>
      </c>
      <c r="M551" s="20" t="s">
        <v>125</v>
      </c>
      <c r="N551" s="19">
        <v>1</v>
      </c>
      <c r="O551" s="19">
        <v>1</v>
      </c>
      <c r="P551" s="19">
        <v>1</v>
      </c>
      <c r="Q551" s="165">
        <v>1</v>
      </c>
      <c r="R551" s="19">
        <v>1</v>
      </c>
      <c r="S551" s="20" t="s">
        <v>125</v>
      </c>
      <c r="T551" s="44">
        <f t="shared" si="20"/>
        <v>0</v>
      </c>
      <c r="XFD551" s="49"/>
    </row>
    <row r="552" spans="1:20 16384:16384" s="9" customFormat="1" ht="42" x14ac:dyDescent="0.2">
      <c r="A552" s="19" t="s">
        <v>64</v>
      </c>
      <c r="B552" s="19" t="s">
        <v>29</v>
      </c>
      <c r="C552" s="19" t="s">
        <v>383</v>
      </c>
      <c r="D552" s="19" t="s">
        <v>596</v>
      </c>
      <c r="E552" s="19" t="s">
        <v>388</v>
      </c>
      <c r="F552" s="19" t="s">
        <v>708</v>
      </c>
      <c r="G552" s="19">
        <v>1</v>
      </c>
      <c r="H552" s="20" t="s">
        <v>125</v>
      </c>
      <c r="I552" s="20" t="s">
        <v>125</v>
      </c>
      <c r="J552" s="20" t="s">
        <v>125</v>
      </c>
      <c r="K552" s="20" t="s">
        <v>125</v>
      </c>
      <c r="L552" s="19">
        <v>1</v>
      </c>
      <c r="M552" s="20" t="s">
        <v>125</v>
      </c>
      <c r="N552" s="20" t="s">
        <v>125</v>
      </c>
      <c r="O552" s="20" t="s">
        <v>125</v>
      </c>
      <c r="P552" s="20" t="s">
        <v>125</v>
      </c>
      <c r="Q552" s="20" t="s">
        <v>125</v>
      </c>
      <c r="R552" s="20" t="s">
        <v>125</v>
      </c>
      <c r="S552" s="20" t="s">
        <v>125</v>
      </c>
      <c r="T552" s="44">
        <f t="shared" si="20"/>
        <v>0</v>
      </c>
      <c r="XFD552" s="49"/>
    </row>
    <row r="553" spans="1:20 16384:16384" s="9" customFormat="1" ht="42" x14ac:dyDescent="0.2">
      <c r="A553" s="19" t="s">
        <v>64</v>
      </c>
      <c r="B553" s="19" t="s">
        <v>29</v>
      </c>
      <c r="C553" s="19" t="s">
        <v>383</v>
      </c>
      <c r="D553" s="19" t="s">
        <v>601</v>
      </c>
      <c r="E553" s="19" t="s">
        <v>388</v>
      </c>
      <c r="F553" s="19" t="s">
        <v>708</v>
      </c>
      <c r="G553" s="19">
        <v>2</v>
      </c>
      <c r="H553" s="20" t="s">
        <v>125</v>
      </c>
      <c r="I553" s="20" t="s">
        <v>125</v>
      </c>
      <c r="J553" s="20" t="s">
        <v>125</v>
      </c>
      <c r="K553" s="20" t="s">
        <v>125</v>
      </c>
      <c r="L553" s="20" t="s">
        <v>125</v>
      </c>
      <c r="M553" s="19">
        <v>1</v>
      </c>
      <c r="N553" s="20" t="s">
        <v>125</v>
      </c>
      <c r="O553" s="19">
        <v>1</v>
      </c>
      <c r="P553" s="20" t="s">
        <v>125</v>
      </c>
      <c r="Q553" s="20" t="s">
        <v>125</v>
      </c>
      <c r="R553" s="20" t="s">
        <v>125</v>
      </c>
      <c r="S553" s="20" t="s">
        <v>125</v>
      </c>
      <c r="T553" s="44">
        <f t="shared" si="20"/>
        <v>0</v>
      </c>
      <c r="XFD553" s="49"/>
    </row>
    <row r="554" spans="1:20 16384:16384" s="9" customFormat="1" ht="42" x14ac:dyDescent="0.2">
      <c r="A554" s="19" t="s">
        <v>64</v>
      </c>
      <c r="B554" s="19" t="s">
        <v>29</v>
      </c>
      <c r="C554" s="19" t="s">
        <v>383</v>
      </c>
      <c r="D554" s="19" t="s">
        <v>602</v>
      </c>
      <c r="E554" s="19" t="s">
        <v>388</v>
      </c>
      <c r="F554" s="19" t="s">
        <v>708</v>
      </c>
      <c r="G554" s="19">
        <v>2</v>
      </c>
      <c r="H554" s="20" t="s">
        <v>125</v>
      </c>
      <c r="I554" s="20" t="s">
        <v>125</v>
      </c>
      <c r="J554" s="20" t="s">
        <v>125</v>
      </c>
      <c r="K554" s="20" t="s">
        <v>125</v>
      </c>
      <c r="L554" s="20" t="s">
        <v>125</v>
      </c>
      <c r="M554" s="20" t="s">
        <v>125</v>
      </c>
      <c r="N554" s="19">
        <v>1</v>
      </c>
      <c r="O554" s="20" t="s">
        <v>125</v>
      </c>
      <c r="P554" s="19">
        <v>1</v>
      </c>
      <c r="Q554" s="20" t="s">
        <v>125</v>
      </c>
      <c r="R554" s="20" t="s">
        <v>125</v>
      </c>
      <c r="S554" s="20" t="s">
        <v>125</v>
      </c>
      <c r="T554" s="44">
        <f t="shared" si="20"/>
        <v>0</v>
      </c>
      <c r="XFD554" s="49"/>
    </row>
    <row r="555" spans="1:20 16384:16384" s="9" customFormat="1" ht="42" x14ac:dyDescent="0.2">
      <c r="A555" s="19" t="s">
        <v>64</v>
      </c>
      <c r="B555" s="19" t="s">
        <v>29</v>
      </c>
      <c r="C555" s="19" t="s">
        <v>383</v>
      </c>
      <c r="D555" s="19" t="s">
        <v>603</v>
      </c>
      <c r="E555" s="19" t="s">
        <v>388</v>
      </c>
      <c r="F555" s="19" t="s">
        <v>708</v>
      </c>
      <c r="G555" s="19">
        <v>4</v>
      </c>
      <c r="H555" s="20" t="s">
        <v>125</v>
      </c>
      <c r="I555" s="20" t="s">
        <v>125</v>
      </c>
      <c r="J555" s="20" t="s">
        <v>125</v>
      </c>
      <c r="K555" s="20" t="s">
        <v>125</v>
      </c>
      <c r="L555" s="20" t="s">
        <v>125</v>
      </c>
      <c r="M555" s="20" t="s">
        <v>125</v>
      </c>
      <c r="N555" s="19">
        <v>1</v>
      </c>
      <c r="O555" s="20" t="s">
        <v>125</v>
      </c>
      <c r="P555" s="19">
        <v>1</v>
      </c>
      <c r="Q555" s="20" t="s">
        <v>125</v>
      </c>
      <c r="R555" s="19">
        <v>1</v>
      </c>
      <c r="S555" s="19">
        <v>1</v>
      </c>
      <c r="T555" s="44">
        <f t="shared" si="20"/>
        <v>0</v>
      </c>
      <c r="XFD555" s="49"/>
    </row>
    <row r="556" spans="1:20 16384:16384" s="9" customFormat="1" ht="42" x14ac:dyDescent="0.2">
      <c r="A556" s="19" t="s">
        <v>64</v>
      </c>
      <c r="B556" s="19" t="s">
        <v>29</v>
      </c>
      <c r="C556" s="19" t="s">
        <v>383</v>
      </c>
      <c r="D556" s="19" t="s">
        <v>604</v>
      </c>
      <c r="E556" s="19" t="s">
        <v>388</v>
      </c>
      <c r="F556" s="19" t="s">
        <v>708</v>
      </c>
      <c r="G556" s="19">
        <v>2</v>
      </c>
      <c r="H556" s="20" t="s">
        <v>125</v>
      </c>
      <c r="I556" s="20" t="s">
        <v>125</v>
      </c>
      <c r="J556" s="20" t="s">
        <v>125</v>
      </c>
      <c r="K556" s="20" t="s">
        <v>125</v>
      </c>
      <c r="L556" s="20" t="s">
        <v>125</v>
      </c>
      <c r="M556" s="19">
        <v>1</v>
      </c>
      <c r="N556" s="20" t="s">
        <v>125</v>
      </c>
      <c r="O556" s="19">
        <v>1</v>
      </c>
      <c r="P556" s="20" t="s">
        <v>125</v>
      </c>
      <c r="Q556" s="20" t="s">
        <v>125</v>
      </c>
      <c r="R556" s="20" t="s">
        <v>125</v>
      </c>
      <c r="S556" s="20" t="s">
        <v>125</v>
      </c>
      <c r="T556" s="44">
        <f t="shared" si="20"/>
        <v>0</v>
      </c>
      <c r="XFD556" s="49"/>
    </row>
    <row r="557" spans="1:20 16384:16384" s="9" customFormat="1" ht="42" x14ac:dyDescent="0.2">
      <c r="A557" s="19" t="s">
        <v>64</v>
      </c>
      <c r="B557" s="19" t="s">
        <v>29</v>
      </c>
      <c r="C557" s="19" t="s">
        <v>383</v>
      </c>
      <c r="D557" s="19" t="s">
        <v>605</v>
      </c>
      <c r="E557" s="19" t="s">
        <v>388</v>
      </c>
      <c r="F557" s="19" t="s">
        <v>708</v>
      </c>
      <c r="G557" s="19">
        <v>3</v>
      </c>
      <c r="H557" s="20" t="s">
        <v>125</v>
      </c>
      <c r="I557" s="20" t="s">
        <v>125</v>
      </c>
      <c r="J557" s="20" t="s">
        <v>125</v>
      </c>
      <c r="K557" s="20" t="s">
        <v>125</v>
      </c>
      <c r="L557" s="20" t="s">
        <v>125</v>
      </c>
      <c r="M557" s="20" t="s">
        <v>125</v>
      </c>
      <c r="N557" s="20" t="s">
        <v>125</v>
      </c>
      <c r="O557" s="20" t="s">
        <v>125</v>
      </c>
      <c r="P557" s="19">
        <v>1</v>
      </c>
      <c r="Q557" s="19">
        <v>1</v>
      </c>
      <c r="R557" s="19">
        <v>1</v>
      </c>
      <c r="S557" s="20" t="s">
        <v>125</v>
      </c>
      <c r="T557" s="44">
        <f t="shared" si="20"/>
        <v>0</v>
      </c>
      <c r="XFD557" s="49"/>
    </row>
    <row r="558" spans="1:20 16384:16384" s="9" customFormat="1" ht="42" x14ac:dyDescent="0.2">
      <c r="A558" s="19" t="s">
        <v>64</v>
      </c>
      <c r="B558" s="19" t="s">
        <v>29</v>
      </c>
      <c r="C558" s="19" t="s">
        <v>383</v>
      </c>
      <c r="D558" s="19" t="s">
        <v>606</v>
      </c>
      <c r="E558" s="19" t="s">
        <v>388</v>
      </c>
      <c r="F558" s="19" t="s">
        <v>708</v>
      </c>
      <c r="G558" s="19">
        <v>9</v>
      </c>
      <c r="H558" s="20" t="s">
        <v>125</v>
      </c>
      <c r="I558" s="20" t="s">
        <v>125</v>
      </c>
      <c r="J558" s="20" t="s">
        <v>125</v>
      </c>
      <c r="K558" s="20" t="s">
        <v>125</v>
      </c>
      <c r="L558" s="19">
        <v>1</v>
      </c>
      <c r="M558" s="19">
        <v>1</v>
      </c>
      <c r="N558" s="19">
        <v>1</v>
      </c>
      <c r="O558" s="19">
        <v>2</v>
      </c>
      <c r="P558" s="19">
        <v>2</v>
      </c>
      <c r="Q558" s="19">
        <v>2</v>
      </c>
      <c r="R558" s="20" t="s">
        <v>125</v>
      </c>
      <c r="S558" s="20" t="s">
        <v>125</v>
      </c>
      <c r="T558" s="44">
        <f t="shared" si="20"/>
        <v>0</v>
      </c>
      <c r="XFD558" s="49"/>
    </row>
    <row r="559" spans="1:20 16384:16384" s="9" customFormat="1" ht="42" x14ac:dyDescent="0.2">
      <c r="A559" s="19" t="s">
        <v>64</v>
      </c>
      <c r="B559" s="19" t="s">
        <v>29</v>
      </c>
      <c r="C559" s="19" t="s">
        <v>383</v>
      </c>
      <c r="D559" s="19" t="s">
        <v>607</v>
      </c>
      <c r="E559" s="19" t="s">
        <v>388</v>
      </c>
      <c r="F559" s="19" t="s">
        <v>708</v>
      </c>
      <c r="G559" s="19">
        <v>1</v>
      </c>
      <c r="H559" s="20" t="s">
        <v>125</v>
      </c>
      <c r="I559" s="20" t="s">
        <v>125</v>
      </c>
      <c r="J559" s="20" t="s">
        <v>125</v>
      </c>
      <c r="K559" s="20" t="s">
        <v>125</v>
      </c>
      <c r="L559" s="20" t="s">
        <v>125</v>
      </c>
      <c r="M559" s="20" t="s">
        <v>125</v>
      </c>
      <c r="N559" s="20" t="s">
        <v>125</v>
      </c>
      <c r="O559" s="19">
        <v>1</v>
      </c>
      <c r="P559" s="20" t="s">
        <v>125</v>
      </c>
      <c r="Q559" s="20" t="s">
        <v>125</v>
      </c>
      <c r="R559" s="20" t="s">
        <v>125</v>
      </c>
      <c r="S559" s="20" t="s">
        <v>125</v>
      </c>
      <c r="T559" s="44">
        <f t="shared" si="20"/>
        <v>0</v>
      </c>
      <c r="XFD559" s="49"/>
    </row>
    <row r="560" spans="1:20 16384:16384" s="9" customFormat="1" ht="42" x14ac:dyDescent="0.2">
      <c r="A560" s="19" t="s">
        <v>64</v>
      </c>
      <c r="B560" s="19" t="s">
        <v>29</v>
      </c>
      <c r="C560" s="19" t="s">
        <v>383</v>
      </c>
      <c r="D560" s="19" t="s">
        <v>608</v>
      </c>
      <c r="E560" s="19" t="s">
        <v>388</v>
      </c>
      <c r="F560" s="19" t="s">
        <v>708</v>
      </c>
      <c r="G560" s="19">
        <v>1</v>
      </c>
      <c r="H560" s="20" t="s">
        <v>125</v>
      </c>
      <c r="I560" s="20" t="s">
        <v>125</v>
      </c>
      <c r="J560" s="20" t="s">
        <v>125</v>
      </c>
      <c r="K560" s="20" t="s">
        <v>125</v>
      </c>
      <c r="L560" s="20" t="s">
        <v>125</v>
      </c>
      <c r="M560" s="20" t="s">
        <v>125</v>
      </c>
      <c r="N560" s="19">
        <v>1</v>
      </c>
      <c r="O560" s="20" t="s">
        <v>125</v>
      </c>
      <c r="P560" s="20" t="s">
        <v>125</v>
      </c>
      <c r="Q560" s="20" t="s">
        <v>125</v>
      </c>
      <c r="R560" s="20" t="s">
        <v>125</v>
      </c>
      <c r="S560" s="20" t="s">
        <v>125</v>
      </c>
      <c r="T560" s="44">
        <f t="shared" si="20"/>
        <v>0</v>
      </c>
      <c r="XFD560" s="49"/>
    </row>
    <row r="561" spans="1:20 16384:16384" s="9" customFormat="1" ht="42" x14ac:dyDescent="0.2">
      <c r="A561" s="19" t="s">
        <v>64</v>
      </c>
      <c r="B561" s="19" t="s">
        <v>29</v>
      </c>
      <c r="C561" s="19" t="s">
        <v>383</v>
      </c>
      <c r="D561" s="19" t="s">
        <v>609</v>
      </c>
      <c r="E561" s="19" t="s">
        <v>388</v>
      </c>
      <c r="F561" s="19" t="s">
        <v>708</v>
      </c>
      <c r="G561" s="19">
        <v>1</v>
      </c>
      <c r="H561" s="20" t="s">
        <v>125</v>
      </c>
      <c r="I561" s="20" t="s">
        <v>125</v>
      </c>
      <c r="J561" s="20" t="s">
        <v>125</v>
      </c>
      <c r="K561" s="20" t="s">
        <v>125</v>
      </c>
      <c r="L561" s="20" t="s">
        <v>125</v>
      </c>
      <c r="M561" s="20" t="s">
        <v>125</v>
      </c>
      <c r="N561" s="20" t="s">
        <v>125</v>
      </c>
      <c r="O561" s="19">
        <v>1</v>
      </c>
      <c r="P561" s="20" t="s">
        <v>125</v>
      </c>
      <c r="Q561" s="20" t="s">
        <v>125</v>
      </c>
      <c r="R561" s="20" t="s">
        <v>125</v>
      </c>
      <c r="S561" s="20" t="s">
        <v>125</v>
      </c>
      <c r="T561" s="44">
        <f t="shared" si="20"/>
        <v>0</v>
      </c>
      <c r="XFD561" s="49"/>
    </row>
    <row r="562" spans="1:20 16384:16384" s="9" customFormat="1" ht="42" x14ac:dyDescent="0.2">
      <c r="A562" s="19" t="s">
        <v>64</v>
      </c>
      <c r="B562" s="19" t="s">
        <v>29</v>
      </c>
      <c r="C562" s="19" t="s">
        <v>383</v>
      </c>
      <c r="D562" s="19" t="s">
        <v>611</v>
      </c>
      <c r="E562" s="19" t="s">
        <v>388</v>
      </c>
      <c r="F562" s="19" t="s">
        <v>708</v>
      </c>
      <c r="G562" s="19">
        <v>6</v>
      </c>
      <c r="H562" s="20" t="s">
        <v>125</v>
      </c>
      <c r="I562" s="20" t="s">
        <v>125</v>
      </c>
      <c r="J562" s="20" t="s">
        <v>125</v>
      </c>
      <c r="K562" s="20" t="s">
        <v>125</v>
      </c>
      <c r="L562" s="20" t="s">
        <v>125</v>
      </c>
      <c r="M562" s="19">
        <v>1</v>
      </c>
      <c r="N562" s="19">
        <v>1</v>
      </c>
      <c r="O562" s="19">
        <v>1</v>
      </c>
      <c r="P562" s="19">
        <v>2</v>
      </c>
      <c r="Q562" s="19">
        <v>1</v>
      </c>
      <c r="R562" s="20" t="s">
        <v>125</v>
      </c>
      <c r="S562" s="20" t="s">
        <v>125</v>
      </c>
      <c r="T562" s="44">
        <f t="shared" si="20"/>
        <v>0</v>
      </c>
      <c r="XFD562" s="49"/>
    </row>
    <row r="563" spans="1:20 16384:16384" s="9" customFormat="1" ht="42" x14ac:dyDescent="0.2">
      <c r="A563" s="19" t="s">
        <v>64</v>
      </c>
      <c r="B563" s="19" t="s">
        <v>29</v>
      </c>
      <c r="C563" s="19" t="s">
        <v>383</v>
      </c>
      <c r="D563" s="19" t="s">
        <v>612</v>
      </c>
      <c r="E563" s="19" t="s">
        <v>388</v>
      </c>
      <c r="F563" s="19" t="s">
        <v>708</v>
      </c>
      <c r="G563" s="19">
        <v>3</v>
      </c>
      <c r="H563" s="20" t="s">
        <v>125</v>
      </c>
      <c r="I563" s="20" t="s">
        <v>125</v>
      </c>
      <c r="J563" s="20" t="s">
        <v>125</v>
      </c>
      <c r="K563" s="20" t="s">
        <v>125</v>
      </c>
      <c r="L563" s="20" t="s">
        <v>125</v>
      </c>
      <c r="M563" s="20" t="s">
        <v>125</v>
      </c>
      <c r="N563" s="19">
        <v>1</v>
      </c>
      <c r="O563" s="19">
        <v>1</v>
      </c>
      <c r="P563" s="19">
        <v>1</v>
      </c>
      <c r="Q563" s="20" t="s">
        <v>125</v>
      </c>
      <c r="R563" s="20" t="s">
        <v>125</v>
      </c>
      <c r="S563" s="20" t="s">
        <v>125</v>
      </c>
      <c r="T563" s="44">
        <f t="shared" si="20"/>
        <v>0</v>
      </c>
      <c r="XFD563" s="49"/>
    </row>
    <row r="564" spans="1:20 16384:16384" s="9" customFormat="1" ht="42" x14ac:dyDescent="0.2">
      <c r="A564" s="19" t="s">
        <v>64</v>
      </c>
      <c r="B564" s="19" t="s">
        <v>29</v>
      </c>
      <c r="C564" s="19" t="s">
        <v>383</v>
      </c>
      <c r="D564" s="19" t="s">
        <v>614</v>
      </c>
      <c r="E564" s="19" t="s">
        <v>388</v>
      </c>
      <c r="F564" s="19" t="s">
        <v>708</v>
      </c>
      <c r="G564" s="19">
        <v>6</v>
      </c>
      <c r="H564" s="20" t="s">
        <v>125</v>
      </c>
      <c r="I564" s="20" t="s">
        <v>125</v>
      </c>
      <c r="J564" s="20" t="s">
        <v>125</v>
      </c>
      <c r="K564" s="20" t="s">
        <v>125</v>
      </c>
      <c r="L564" s="20" t="s">
        <v>125</v>
      </c>
      <c r="M564" s="19">
        <v>1</v>
      </c>
      <c r="N564" s="19">
        <v>1</v>
      </c>
      <c r="O564" s="19">
        <v>1</v>
      </c>
      <c r="P564" s="19">
        <v>1</v>
      </c>
      <c r="Q564" s="19">
        <v>1</v>
      </c>
      <c r="R564" s="19">
        <v>1</v>
      </c>
      <c r="S564" s="20" t="s">
        <v>125</v>
      </c>
      <c r="T564" s="44">
        <f t="shared" si="20"/>
        <v>0</v>
      </c>
      <c r="XFD564" s="49"/>
    </row>
    <row r="565" spans="1:20 16384:16384" s="9" customFormat="1" ht="42" x14ac:dyDescent="0.2">
      <c r="A565" s="19" t="s">
        <v>64</v>
      </c>
      <c r="B565" s="19" t="s">
        <v>29</v>
      </c>
      <c r="C565" s="19" t="s">
        <v>383</v>
      </c>
      <c r="D565" s="19" t="s">
        <v>616</v>
      </c>
      <c r="E565" s="19" t="s">
        <v>388</v>
      </c>
      <c r="F565" s="19" t="s">
        <v>708</v>
      </c>
      <c r="G565" s="19">
        <v>2</v>
      </c>
      <c r="H565" s="20" t="s">
        <v>125</v>
      </c>
      <c r="I565" s="20" t="s">
        <v>125</v>
      </c>
      <c r="J565" s="20" t="s">
        <v>125</v>
      </c>
      <c r="K565" s="20" t="s">
        <v>125</v>
      </c>
      <c r="L565" s="20" t="s">
        <v>125</v>
      </c>
      <c r="M565" s="20" t="s">
        <v>125</v>
      </c>
      <c r="N565" s="20" t="s">
        <v>125</v>
      </c>
      <c r="O565" s="19">
        <v>1</v>
      </c>
      <c r="P565" s="20" t="s">
        <v>125</v>
      </c>
      <c r="Q565" s="19">
        <v>1</v>
      </c>
      <c r="R565" s="20" t="s">
        <v>125</v>
      </c>
      <c r="S565" s="20" t="s">
        <v>125</v>
      </c>
      <c r="T565" s="44">
        <f t="shared" si="20"/>
        <v>0</v>
      </c>
      <c r="XFD565" s="49"/>
    </row>
    <row r="566" spans="1:20 16384:16384" s="9" customFormat="1" ht="42" x14ac:dyDescent="0.2">
      <c r="A566" s="19" t="s">
        <v>64</v>
      </c>
      <c r="B566" s="19" t="s">
        <v>29</v>
      </c>
      <c r="C566" s="19" t="s">
        <v>383</v>
      </c>
      <c r="D566" s="19" t="s">
        <v>617</v>
      </c>
      <c r="E566" s="19" t="s">
        <v>388</v>
      </c>
      <c r="F566" s="19" t="s">
        <v>708</v>
      </c>
      <c r="G566" s="19">
        <v>2</v>
      </c>
      <c r="H566" s="20" t="s">
        <v>125</v>
      </c>
      <c r="I566" s="20" t="s">
        <v>125</v>
      </c>
      <c r="J566" s="20" t="s">
        <v>125</v>
      </c>
      <c r="K566" s="20" t="s">
        <v>125</v>
      </c>
      <c r="L566" s="20" t="s">
        <v>125</v>
      </c>
      <c r="M566" s="20" t="s">
        <v>125</v>
      </c>
      <c r="N566" s="19">
        <v>1</v>
      </c>
      <c r="O566" s="20" t="s">
        <v>125</v>
      </c>
      <c r="P566" s="19">
        <v>1</v>
      </c>
      <c r="Q566" s="20" t="s">
        <v>125</v>
      </c>
      <c r="R566" s="20" t="s">
        <v>125</v>
      </c>
      <c r="S566" s="20" t="s">
        <v>125</v>
      </c>
      <c r="T566" s="44">
        <f t="shared" si="20"/>
        <v>0</v>
      </c>
      <c r="XFD566" s="49"/>
    </row>
    <row r="567" spans="1:20 16384:16384" s="9" customFormat="1" ht="42" x14ac:dyDescent="0.2">
      <c r="A567" s="19" t="s">
        <v>64</v>
      </c>
      <c r="B567" s="19" t="s">
        <v>29</v>
      </c>
      <c r="C567" s="19" t="s">
        <v>383</v>
      </c>
      <c r="D567" s="19" t="s">
        <v>618</v>
      </c>
      <c r="E567" s="19" t="s">
        <v>388</v>
      </c>
      <c r="F567" s="19" t="s">
        <v>708</v>
      </c>
      <c r="G567" s="19">
        <v>1</v>
      </c>
      <c r="H567" s="20" t="s">
        <v>125</v>
      </c>
      <c r="I567" s="20" t="s">
        <v>125</v>
      </c>
      <c r="J567" s="20" t="s">
        <v>125</v>
      </c>
      <c r="K567" s="20" t="s">
        <v>125</v>
      </c>
      <c r="L567" s="20" t="s">
        <v>125</v>
      </c>
      <c r="M567" s="20" t="s">
        <v>125</v>
      </c>
      <c r="N567" s="20" t="s">
        <v>125</v>
      </c>
      <c r="O567" s="19">
        <v>1</v>
      </c>
      <c r="P567" s="20" t="s">
        <v>125</v>
      </c>
      <c r="Q567" s="20" t="s">
        <v>125</v>
      </c>
      <c r="R567" s="20" t="s">
        <v>125</v>
      </c>
      <c r="S567" s="20" t="s">
        <v>125</v>
      </c>
      <c r="T567" s="44">
        <f t="shared" si="20"/>
        <v>0</v>
      </c>
      <c r="XFD567" s="49"/>
    </row>
    <row r="568" spans="1:20 16384:16384" s="9" customFormat="1" ht="42" x14ac:dyDescent="0.2">
      <c r="A568" s="19" t="s">
        <v>64</v>
      </c>
      <c r="B568" s="19" t="s">
        <v>29</v>
      </c>
      <c r="C568" s="19" t="s">
        <v>383</v>
      </c>
      <c r="D568" s="19" t="s">
        <v>601</v>
      </c>
      <c r="E568" s="19" t="s">
        <v>386</v>
      </c>
      <c r="F568" s="19" t="s">
        <v>709</v>
      </c>
      <c r="G568" s="19">
        <v>1</v>
      </c>
      <c r="H568" s="20" t="s">
        <v>125</v>
      </c>
      <c r="I568" s="20" t="s">
        <v>125</v>
      </c>
      <c r="J568" s="20" t="s">
        <v>125</v>
      </c>
      <c r="K568" s="20" t="s">
        <v>125</v>
      </c>
      <c r="L568" s="20" t="s">
        <v>125</v>
      </c>
      <c r="M568" s="20" t="s">
        <v>125</v>
      </c>
      <c r="N568" s="19">
        <v>1</v>
      </c>
      <c r="O568" s="20" t="s">
        <v>125</v>
      </c>
      <c r="P568" s="20" t="s">
        <v>125</v>
      </c>
      <c r="Q568" s="20" t="s">
        <v>125</v>
      </c>
      <c r="R568" s="20" t="s">
        <v>125</v>
      </c>
      <c r="S568" s="20" t="s">
        <v>125</v>
      </c>
      <c r="T568" s="44">
        <f>+SUM(H568:S568)-G568</f>
        <v>0</v>
      </c>
      <c r="XFD568" s="49"/>
    </row>
    <row r="569" spans="1:20 16384:16384" s="9" customFormat="1" ht="42" x14ac:dyDescent="0.2">
      <c r="A569" s="19" t="s">
        <v>64</v>
      </c>
      <c r="B569" s="19" t="s">
        <v>29</v>
      </c>
      <c r="C569" s="19" t="s">
        <v>383</v>
      </c>
      <c r="D569" s="19" t="s">
        <v>602</v>
      </c>
      <c r="E569" s="19" t="s">
        <v>386</v>
      </c>
      <c r="F569" s="19" t="s">
        <v>709</v>
      </c>
      <c r="G569" s="19">
        <v>3</v>
      </c>
      <c r="H569" s="20" t="s">
        <v>125</v>
      </c>
      <c r="I569" s="20" t="s">
        <v>125</v>
      </c>
      <c r="J569" s="20" t="s">
        <v>125</v>
      </c>
      <c r="K569" s="20" t="s">
        <v>125</v>
      </c>
      <c r="L569" s="20" t="s">
        <v>125</v>
      </c>
      <c r="M569" s="19">
        <v>1</v>
      </c>
      <c r="N569" s="19">
        <v>1</v>
      </c>
      <c r="O569" s="19">
        <v>1</v>
      </c>
      <c r="P569" s="20" t="s">
        <v>125</v>
      </c>
      <c r="Q569" s="20" t="s">
        <v>125</v>
      </c>
      <c r="R569" s="20" t="s">
        <v>125</v>
      </c>
      <c r="S569" s="20" t="s">
        <v>125</v>
      </c>
      <c r="T569" s="44">
        <f t="shared" ref="T569:T580" si="21">+SUM(H569:S569)-G569</f>
        <v>0</v>
      </c>
      <c r="XFD569" s="49"/>
    </row>
    <row r="570" spans="1:20 16384:16384" s="9" customFormat="1" ht="42" x14ac:dyDescent="0.2">
      <c r="A570" s="19" t="s">
        <v>64</v>
      </c>
      <c r="B570" s="19" t="s">
        <v>29</v>
      </c>
      <c r="C570" s="19" t="s">
        <v>383</v>
      </c>
      <c r="D570" s="19" t="s">
        <v>603</v>
      </c>
      <c r="E570" s="19" t="s">
        <v>386</v>
      </c>
      <c r="F570" s="19" t="s">
        <v>709</v>
      </c>
      <c r="G570" s="19">
        <v>4</v>
      </c>
      <c r="H570" s="20" t="s">
        <v>125</v>
      </c>
      <c r="I570" s="20" t="s">
        <v>125</v>
      </c>
      <c r="J570" s="20" t="s">
        <v>125</v>
      </c>
      <c r="K570" s="20" t="s">
        <v>125</v>
      </c>
      <c r="L570" s="19">
        <v>1</v>
      </c>
      <c r="M570" s="19">
        <v>1</v>
      </c>
      <c r="N570" s="19">
        <v>1</v>
      </c>
      <c r="O570" s="19">
        <v>1</v>
      </c>
      <c r="P570" s="20" t="s">
        <v>125</v>
      </c>
      <c r="Q570" s="20" t="s">
        <v>125</v>
      </c>
      <c r="R570" s="20" t="s">
        <v>125</v>
      </c>
      <c r="S570" s="20" t="s">
        <v>125</v>
      </c>
      <c r="T570" s="44">
        <f t="shared" si="21"/>
        <v>0</v>
      </c>
      <c r="XFD570" s="49"/>
    </row>
    <row r="571" spans="1:20 16384:16384" s="9" customFormat="1" ht="42" x14ac:dyDescent="0.2">
      <c r="A571" s="19" t="s">
        <v>64</v>
      </c>
      <c r="B571" s="19" t="s">
        <v>29</v>
      </c>
      <c r="C571" s="19" t="s">
        <v>383</v>
      </c>
      <c r="D571" s="19" t="s">
        <v>604</v>
      </c>
      <c r="E571" s="19" t="s">
        <v>386</v>
      </c>
      <c r="F571" s="19" t="s">
        <v>709</v>
      </c>
      <c r="G571" s="19">
        <v>2</v>
      </c>
      <c r="H571" s="20" t="s">
        <v>125</v>
      </c>
      <c r="I571" s="20" t="s">
        <v>125</v>
      </c>
      <c r="J571" s="20" t="s">
        <v>125</v>
      </c>
      <c r="K571" s="20" t="s">
        <v>125</v>
      </c>
      <c r="L571" s="20" t="s">
        <v>125</v>
      </c>
      <c r="M571" s="19">
        <v>1</v>
      </c>
      <c r="N571" s="19">
        <v>1</v>
      </c>
      <c r="O571" s="20" t="s">
        <v>125</v>
      </c>
      <c r="P571" s="20" t="s">
        <v>125</v>
      </c>
      <c r="Q571" s="20" t="s">
        <v>125</v>
      </c>
      <c r="R571" s="20" t="s">
        <v>125</v>
      </c>
      <c r="S571" s="20" t="s">
        <v>125</v>
      </c>
      <c r="T571" s="44">
        <f t="shared" si="21"/>
        <v>0</v>
      </c>
      <c r="XFD571" s="49"/>
    </row>
    <row r="572" spans="1:20 16384:16384" s="9" customFormat="1" ht="42" x14ac:dyDescent="0.2">
      <c r="A572" s="19" t="s">
        <v>64</v>
      </c>
      <c r="B572" s="19" t="s">
        <v>29</v>
      </c>
      <c r="C572" s="19" t="s">
        <v>383</v>
      </c>
      <c r="D572" s="19" t="s">
        <v>605</v>
      </c>
      <c r="E572" s="19" t="s">
        <v>386</v>
      </c>
      <c r="F572" s="19" t="s">
        <v>709</v>
      </c>
      <c r="G572" s="19">
        <v>4</v>
      </c>
      <c r="H572" s="20" t="s">
        <v>125</v>
      </c>
      <c r="I572" s="20" t="s">
        <v>125</v>
      </c>
      <c r="J572" s="20" t="s">
        <v>125</v>
      </c>
      <c r="K572" s="20" t="s">
        <v>125</v>
      </c>
      <c r="L572" s="19">
        <v>1</v>
      </c>
      <c r="M572" s="19">
        <v>1</v>
      </c>
      <c r="N572" s="19">
        <v>1</v>
      </c>
      <c r="O572" s="19">
        <v>1</v>
      </c>
      <c r="P572" s="20" t="s">
        <v>125</v>
      </c>
      <c r="Q572" s="20" t="s">
        <v>125</v>
      </c>
      <c r="R572" s="20" t="s">
        <v>125</v>
      </c>
      <c r="S572" s="20" t="s">
        <v>125</v>
      </c>
      <c r="T572" s="44">
        <f t="shared" si="21"/>
        <v>0</v>
      </c>
      <c r="XFD572" s="49"/>
    </row>
    <row r="573" spans="1:20 16384:16384" s="9" customFormat="1" ht="42" x14ac:dyDescent="0.2">
      <c r="A573" s="19" t="s">
        <v>64</v>
      </c>
      <c r="B573" s="19" t="s">
        <v>29</v>
      </c>
      <c r="C573" s="19" t="s">
        <v>383</v>
      </c>
      <c r="D573" s="19" t="s">
        <v>606</v>
      </c>
      <c r="E573" s="19" t="s">
        <v>386</v>
      </c>
      <c r="F573" s="19" t="s">
        <v>709</v>
      </c>
      <c r="G573" s="19">
        <v>2</v>
      </c>
      <c r="H573" s="20" t="s">
        <v>125</v>
      </c>
      <c r="I573" s="20" t="s">
        <v>125</v>
      </c>
      <c r="J573" s="20" t="s">
        <v>125</v>
      </c>
      <c r="K573" s="20" t="s">
        <v>125</v>
      </c>
      <c r="L573" s="20" t="s">
        <v>125</v>
      </c>
      <c r="M573" s="19">
        <v>1</v>
      </c>
      <c r="N573" s="19">
        <v>1</v>
      </c>
      <c r="O573" s="20" t="s">
        <v>125</v>
      </c>
      <c r="P573" s="20" t="s">
        <v>125</v>
      </c>
      <c r="Q573" s="20" t="s">
        <v>125</v>
      </c>
      <c r="R573" s="20" t="s">
        <v>125</v>
      </c>
      <c r="S573" s="20" t="s">
        <v>125</v>
      </c>
      <c r="T573" s="44">
        <f t="shared" si="21"/>
        <v>0</v>
      </c>
      <c r="XFD573" s="49"/>
    </row>
    <row r="574" spans="1:20 16384:16384" s="9" customFormat="1" ht="42" x14ac:dyDescent="0.2">
      <c r="A574" s="19" t="s">
        <v>64</v>
      </c>
      <c r="B574" s="19" t="s">
        <v>29</v>
      </c>
      <c r="C574" s="19" t="s">
        <v>383</v>
      </c>
      <c r="D574" s="19" t="s">
        <v>609</v>
      </c>
      <c r="E574" s="19" t="s">
        <v>386</v>
      </c>
      <c r="F574" s="19" t="s">
        <v>709</v>
      </c>
      <c r="G574" s="19">
        <v>1</v>
      </c>
      <c r="H574" s="20" t="s">
        <v>125</v>
      </c>
      <c r="I574" s="20" t="s">
        <v>125</v>
      </c>
      <c r="J574" s="20" t="s">
        <v>125</v>
      </c>
      <c r="K574" s="20" t="s">
        <v>125</v>
      </c>
      <c r="L574" s="20" t="s">
        <v>125</v>
      </c>
      <c r="M574" s="19">
        <v>1</v>
      </c>
      <c r="N574" s="20" t="s">
        <v>125</v>
      </c>
      <c r="O574" s="20" t="s">
        <v>125</v>
      </c>
      <c r="P574" s="20" t="s">
        <v>125</v>
      </c>
      <c r="Q574" s="20" t="s">
        <v>125</v>
      </c>
      <c r="R574" s="20" t="s">
        <v>125</v>
      </c>
      <c r="S574" s="20" t="s">
        <v>125</v>
      </c>
      <c r="T574" s="44">
        <f t="shared" si="21"/>
        <v>0</v>
      </c>
      <c r="XFD574" s="49"/>
    </row>
    <row r="575" spans="1:20 16384:16384" s="9" customFormat="1" ht="42" x14ac:dyDescent="0.2">
      <c r="A575" s="19" t="s">
        <v>64</v>
      </c>
      <c r="B575" s="19" t="s">
        <v>29</v>
      </c>
      <c r="C575" s="19" t="s">
        <v>383</v>
      </c>
      <c r="D575" s="19" t="s">
        <v>611</v>
      </c>
      <c r="E575" s="19" t="s">
        <v>386</v>
      </c>
      <c r="F575" s="19" t="s">
        <v>709</v>
      </c>
      <c r="G575" s="19">
        <v>2</v>
      </c>
      <c r="H575" s="20" t="s">
        <v>125</v>
      </c>
      <c r="I575" s="20" t="s">
        <v>125</v>
      </c>
      <c r="J575" s="20" t="s">
        <v>125</v>
      </c>
      <c r="K575" s="20" t="s">
        <v>125</v>
      </c>
      <c r="L575" s="19">
        <v>1</v>
      </c>
      <c r="M575" s="19">
        <v>1</v>
      </c>
      <c r="N575" s="20" t="s">
        <v>125</v>
      </c>
      <c r="O575" s="20" t="s">
        <v>125</v>
      </c>
      <c r="P575" s="20" t="s">
        <v>125</v>
      </c>
      <c r="Q575" s="20" t="s">
        <v>125</v>
      </c>
      <c r="R575" s="20" t="s">
        <v>125</v>
      </c>
      <c r="S575" s="20" t="s">
        <v>125</v>
      </c>
      <c r="T575" s="44">
        <f t="shared" si="21"/>
        <v>0</v>
      </c>
      <c r="XFD575" s="49"/>
    </row>
    <row r="576" spans="1:20 16384:16384" s="9" customFormat="1" ht="42" x14ac:dyDescent="0.2">
      <c r="A576" s="19" t="s">
        <v>64</v>
      </c>
      <c r="B576" s="19" t="s">
        <v>29</v>
      </c>
      <c r="C576" s="19" t="s">
        <v>383</v>
      </c>
      <c r="D576" s="19" t="s">
        <v>612</v>
      </c>
      <c r="E576" s="19" t="s">
        <v>386</v>
      </c>
      <c r="F576" s="19" t="s">
        <v>709</v>
      </c>
      <c r="G576" s="19">
        <v>5</v>
      </c>
      <c r="H576" s="20" t="s">
        <v>125</v>
      </c>
      <c r="I576" s="20" t="s">
        <v>125</v>
      </c>
      <c r="J576" s="20" t="s">
        <v>125</v>
      </c>
      <c r="K576" s="20" t="s">
        <v>125</v>
      </c>
      <c r="L576" s="20" t="s">
        <v>125</v>
      </c>
      <c r="M576" s="19">
        <v>1</v>
      </c>
      <c r="N576" s="19">
        <v>1</v>
      </c>
      <c r="O576" s="19">
        <v>1</v>
      </c>
      <c r="P576" s="19">
        <v>1</v>
      </c>
      <c r="Q576" s="19">
        <v>1</v>
      </c>
      <c r="R576" s="20" t="s">
        <v>125</v>
      </c>
      <c r="S576" s="20" t="s">
        <v>125</v>
      </c>
      <c r="T576" s="44">
        <f t="shared" si="21"/>
        <v>0</v>
      </c>
      <c r="XFD576" s="49"/>
    </row>
    <row r="577" spans="1:20 16384:16384" s="9" customFormat="1" ht="42" x14ac:dyDescent="0.2">
      <c r="A577" s="19" t="s">
        <v>64</v>
      </c>
      <c r="B577" s="19" t="s">
        <v>29</v>
      </c>
      <c r="C577" s="19" t="s">
        <v>383</v>
      </c>
      <c r="D577" s="19" t="s">
        <v>614</v>
      </c>
      <c r="E577" s="19" t="s">
        <v>386</v>
      </c>
      <c r="F577" s="19" t="s">
        <v>709</v>
      </c>
      <c r="G577" s="19">
        <v>2</v>
      </c>
      <c r="H577" s="20" t="s">
        <v>125</v>
      </c>
      <c r="I577" s="20" t="s">
        <v>125</v>
      </c>
      <c r="J577" s="20" t="s">
        <v>125</v>
      </c>
      <c r="K577" s="20" t="s">
        <v>125</v>
      </c>
      <c r="L577" s="20" t="s">
        <v>125</v>
      </c>
      <c r="M577" s="19">
        <v>1</v>
      </c>
      <c r="N577" s="19">
        <v>1</v>
      </c>
      <c r="O577" s="20" t="s">
        <v>125</v>
      </c>
      <c r="P577" s="20" t="s">
        <v>125</v>
      </c>
      <c r="Q577" s="20" t="s">
        <v>125</v>
      </c>
      <c r="R577" s="20" t="s">
        <v>125</v>
      </c>
      <c r="S577" s="20" t="s">
        <v>125</v>
      </c>
      <c r="T577" s="44">
        <f t="shared" si="21"/>
        <v>0</v>
      </c>
      <c r="XFD577" s="49"/>
    </row>
    <row r="578" spans="1:20 16384:16384" s="9" customFormat="1" ht="42" x14ac:dyDescent="0.2">
      <c r="A578" s="19" t="s">
        <v>64</v>
      </c>
      <c r="B578" s="19" t="s">
        <v>29</v>
      </c>
      <c r="C578" s="19" t="s">
        <v>383</v>
      </c>
      <c r="D578" s="19" t="s">
        <v>616</v>
      </c>
      <c r="E578" s="19" t="s">
        <v>386</v>
      </c>
      <c r="F578" s="19" t="s">
        <v>709</v>
      </c>
      <c r="G578" s="19">
        <v>2</v>
      </c>
      <c r="H578" s="20" t="s">
        <v>125</v>
      </c>
      <c r="I578" s="20" t="s">
        <v>125</v>
      </c>
      <c r="J578" s="20" t="s">
        <v>125</v>
      </c>
      <c r="K578" s="20" t="s">
        <v>125</v>
      </c>
      <c r="L578" s="19">
        <v>1</v>
      </c>
      <c r="M578" s="20" t="s">
        <v>125</v>
      </c>
      <c r="N578" s="19">
        <v>1</v>
      </c>
      <c r="O578" s="20" t="s">
        <v>125</v>
      </c>
      <c r="P578" s="20" t="s">
        <v>125</v>
      </c>
      <c r="Q578" s="20" t="s">
        <v>125</v>
      </c>
      <c r="R578" s="20" t="s">
        <v>125</v>
      </c>
      <c r="S578" s="20" t="s">
        <v>125</v>
      </c>
      <c r="T578" s="44">
        <f t="shared" si="21"/>
        <v>0</v>
      </c>
      <c r="XFD578" s="49"/>
    </row>
    <row r="579" spans="1:20 16384:16384" s="9" customFormat="1" ht="42" x14ac:dyDescent="0.2">
      <c r="A579" s="19" t="s">
        <v>64</v>
      </c>
      <c r="B579" s="19" t="s">
        <v>29</v>
      </c>
      <c r="C579" s="19" t="s">
        <v>383</v>
      </c>
      <c r="D579" s="19" t="s">
        <v>617</v>
      </c>
      <c r="E579" s="19" t="s">
        <v>386</v>
      </c>
      <c r="F579" s="19" t="s">
        <v>709</v>
      </c>
      <c r="G579" s="19">
        <v>2</v>
      </c>
      <c r="H579" s="20" t="s">
        <v>125</v>
      </c>
      <c r="I579" s="20" t="s">
        <v>125</v>
      </c>
      <c r="J579" s="20" t="s">
        <v>125</v>
      </c>
      <c r="K579" s="20" t="s">
        <v>125</v>
      </c>
      <c r="L579" s="20" t="s">
        <v>125</v>
      </c>
      <c r="M579" s="19">
        <v>1</v>
      </c>
      <c r="N579" s="20" t="s">
        <v>125</v>
      </c>
      <c r="O579" s="19">
        <v>1</v>
      </c>
      <c r="P579" s="20" t="s">
        <v>125</v>
      </c>
      <c r="Q579" s="20" t="s">
        <v>125</v>
      </c>
      <c r="R579" s="20" t="s">
        <v>125</v>
      </c>
      <c r="S579" s="20" t="s">
        <v>125</v>
      </c>
      <c r="T579" s="44">
        <f t="shared" si="21"/>
        <v>0</v>
      </c>
      <c r="XFD579" s="49"/>
    </row>
    <row r="580" spans="1:20 16384:16384" s="9" customFormat="1" ht="42" x14ac:dyDescent="0.2">
      <c r="A580" s="19" t="s">
        <v>64</v>
      </c>
      <c r="B580" s="19" t="s">
        <v>29</v>
      </c>
      <c r="C580" s="19" t="s">
        <v>383</v>
      </c>
      <c r="D580" s="19" t="s">
        <v>618</v>
      </c>
      <c r="E580" s="19" t="s">
        <v>386</v>
      </c>
      <c r="F580" s="19" t="s">
        <v>709</v>
      </c>
      <c r="G580" s="19">
        <v>2</v>
      </c>
      <c r="H580" s="20" t="s">
        <v>125</v>
      </c>
      <c r="I580" s="20" t="s">
        <v>125</v>
      </c>
      <c r="J580" s="20" t="s">
        <v>125</v>
      </c>
      <c r="K580" s="20" t="s">
        <v>125</v>
      </c>
      <c r="L580" s="20" t="s">
        <v>125</v>
      </c>
      <c r="M580" s="19">
        <v>1</v>
      </c>
      <c r="N580" s="20" t="s">
        <v>125</v>
      </c>
      <c r="O580" s="19">
        <v>1</v>
      </c>
      <c r="P580" s="20" t="s">
        <v>125</v>
      </c>
      <c r="Q580" s="20" t="s">
        <v>125</v>
      </c>
      <c r="R580" s="20" t="s">
        <v>125</v>
      </c>
      <c r="S580" s="20" t="s">
        <v>125</v>
      </c>
      <c r="T580" s="44">
        <f t="shared" si="21"/>
        <v>0</v>
      </c>
      <c r="XFD580" s="49"/>
    </row>
    <row r="581" spans="1:20 16384:16384" s="9" customFormat="1" ht="42" x14ac:dyDescent="0.2">
      <c r="A581" s="19" t="s">
        <v>64</v>
      </c>
      <c r="B581" s="19" t="s">
        <v>29</v>
      </c>
      <c r="C581" s="19" t="s">
        <v>383</v>
      </c>
      <c r="D581" s="19" t="s">
        <v>596</v>
      </c>
      <c r="E581" s="19" t="s">
        <v>384</v>
      </c>
      <c r="F581" s="19" t="s">
        <v>385</v>
      </c>
      <c r="G581" s="19">
        <v>1</v>
      </c>
      <c r="H581" s="20" t="s">
        <v>125</v>
      </c>
      <c r="I581" s="20" t="s">
        <v>125</v>
      </c>
      <c r="J581" s="20" t="s">
        <v>125</v>
      </c>
      <c r="K581" s="20" t="s">
        <v>125</v>
      </c>
      <c r="L581" s="19">
        <v>1</v>
      </c>
      <c r="M581" s="20" t="s">
        <v>125</v>
      </c>
      <c r="N581" s="20" t="s">
        <v>125</v>
      </c>
      <c r="O581" s="20" t="s">
        <v>125</v>
      </c>
      <c r="P581" s="20" t="s">
        <v>125</v>
      </c>
      <c r="Q581" s="20" t="s">
        <v>125</v>
      </c>
      <c r="R581" s="20" t="s">
        <v>125</v>
      </c>
      <c r="S581" s="20" t="s">
        <v>125</v>
      </c>
      <c r="T581" s="44">
        <f>+SUM(H581:S581)-G581</f>
        <v>0</v>
      </c>
      <c r="XFD581" s="49"/>
    </row>
    <row r="582" spans="1:20 16384:16384" s="9" customFormat="1" ht="42" x14ac:dyDescent="0.2">
      <c r="A582" s="19" t="s">
        <v>64</v>
      </c>
      <c r="B582" s="19" t="s">
        <v>29</v>
      </c>
      <c r="C582" s="19" t="s">
        <v>359</v>
      </c>
      <c r="D582" s="165" t="s">
        <v>600</v>
      </c>
      <c r="E582" s="19" t="s">
        <v>384</v>
      </c>
      <c r="F582" s="19" t="s">
        <v>385</v>
      </c>
      <c r="G582" s="19">
        <v>1</v>
      </c>
      <c r="H582" s="20" t="s">
        <v>125</v>
      </c>
      <c r="I582" s="20" t="s">
        <v>125</v>
      </c>
      <c r="J582" s="20" t="s">
        <v>125</v>
      </c>
      <c r="K582" s="20" t="s">
        <v>125</v>
      </c>
      <c r="L582" s="20" t="s">
        <v>125</v>
      </c>
      <c r="M582" s="19">
        <v>1</v>
      </c>
      <c r="N582" s="20" t="s">
        <v>125</v>
      </c>
      <c r="O582" s="20" t="s">
        <v>125</v>
      </c>
      <c r="P582" s="20" t="s">
        <v>125</v>
      </c>
      <c r="Q582" s="20" t="s">
        <v>125</v>
      </c>
      <c r="R582" s="20" t="s">
        <v>125</v>
      </c>
      <c r="S582" s="20" t="s">
        <v>125</v>
      </c>
      <c r="T582" s="44">
        <f t="shared" ref="T582:T590" si="22">+SUM(H582:S582)-G582</f>
        <v>0</v>
      </c>
      <c r="XFD582" s="49"/>
    </row>
    <row r="583" spans="1:20 16384:16384" s="9" customFormat="1" ht="42" x14ac:dyDescent="0.2">
      <c r="A583" s="19" t="s">
        <v>64</v>
      </c>
      <c r="B583" s="19" t="s">
        <v>29</v>
      </c>
      <c r="C583" s="19" t="s">
        <v>383</v>
      </c>
      <c r="D583" s="19" t="s">
        <v>601</v>
      </c>
      <c r="E583" s="19" t="s">
        <v>384</v>
      </c>
      <c r="F583" s="19" t="s">
        <v>385</v>
      </c>
      <c r="G583" s="19">
        <v>1</v>
      </c>
      <c r="H583" s="20" t="s">
        <v>125</v>
      </c>
      <c r="I583" s="20" t="s">
        <v>125</v>
      </c>
      <c r="J583" s="20" t="s">
        <v>125</v>
      </c>
      <c r="K583" s="20" t="s">
        <v>125</v>
      </c>
      <c r="L583" s="20" t="s">
        <v>125</v>
      </c>
      <c r="M583" s="19">
        <v>1</v>
      </c>
      <c r="N583" s="20" t="s">
        <v>125</v>
      </c>
      <c r="O583" s="20" t="s">
        <v>125</v>
      </c>
      <c r="P583" s="20" t="s">
        <v>125</v>
      </c>
      <c r="Q583" s="20" t="s">
        <v>125</v>
      </c>
      <c r="R583" s="20" t="s">
        <v>125</v>
      </c>
      <c r="S583" s="20" t="s">
        <v>125</v>
      </c>
      <c r="T583" s="44">
        <f t="shared" si="22"/>
        <v>0</v>
      </c>
      <c r="XFD583" s="49"/>
    </row>
    <row r="584" spans="1:20 16384:16384" s="9" customFormat="1" ht="42" x14ac:dyDescent="0.2">
      <c r="A584" s="19" t="s">
        <v>64</v>
      </c>
      <c r="B584" s="19" t="s">
        <v>29</v>
      </c>
      <c r="C584" s="19" t="s">
        <v>383</v>
      </c>
      <c r="D584" s="19" t="s">
        <v>602</v>
      </c>
      <c r="E584" s="19" t="s">
        <v>384</v>
      </c>
      <c r="F584" s="19" t="s">
        <v>385</v>
      </c>
      <c r="G584" s="19">
        <v>1</v>
      </c>
      <c r="H584" s="20" t="s">
        <v>125</v>
      </c>
      <c r="I584" s="20" t="s">
        <v>125</v>
      </c>
      <c r="J584" s="20" t="s">
        <v>125</v>
      </c>
      <c r="K584" s="20" t="s">
        <v>125</v>
      </c>
      <c r="L584" s="20" t="s">
        <v>125</v>
      </c>
      <c r="M584" s="20" t="s">
        <v>125</v>
      </c>
      <c r="N584" s="19">
        <v>1</v>
      </c>
      <c r="O584" s="20" t="s">
        <v>125</v>
      </c>
      <c r="P584" s="20" t="s">
        <v>125</v>
      </c>
      <c r="Q584" s="20" t="s">
        <v>125</v>
      </c>
      <c r="R584" s="20" t="s">
        <v>125</v>
      </c>
      <c r="S584" s="20" t="s">
        <v>125</v>
      </c>
      <c r="T584" s="44">
        <f t="shared" si="22"/>
        <v>0</v>
      </c>
      <c r="XFD584" s="49"/>
    </row>
    <row r="585" spans="1:20 16384:16384" s="9" customFormat="1" ht="42" x14ac:dyDescent="0.2">
      <c r="A585" s="19" t="s">
        <v>64</v>
      </c>
      <c r="B585" s="19" t="s">
        <v>29</v>
      </c>
      <c r="C585" s="19" t="s">
        <v>383</v>
      </c>
      <c r="D585" s="19" t="s">
        <v>603</v>
      </c>
      <c r="E585" s="19" t="s">
        <v>384</v>
      </c>
      <c r="F585" s="19" t="s">
        <v>385</v>
      </c>
      <c r="G585" s="19">
        <v>1</v>
      </c>
      <c r="H585" s="20" t="s">
        <v>125</v>
      </c>
      <c r="I585" s="20" t="s">
        <v>125</v>
      </c>
      <c r="J585" s="20" t="s">
        <v>125</v>
      </c>
      <c r="K585" s="20" t="s">
        <v>125</v>
      </c>
      <c r="L585" s="20" t="s">
        <v>125</v>
      </c>
      <c r="M585" s="20" t="s">
        <v>125</v>
      </c>
      <c r="N585" s="19">
        <v>1</v>
      </c>
      <c r="O585" s="20" t="s">
        <v>125</v>
      </c>
      <c r="P585" s="20" t="s">
        <v>125</v>
      </c>
      <c r="Q585" s="20" t="s">
        <v>125</v>
      </c>
      <c r="R585" s="20" t="s">
        <v>125</v>
      </c>
      <c r="S585" s="20" t="s">
        <v>125</v>
      </c>
      <c r="T585" s="44">
        <f t="shared" si="22"/>
        <v>0</v>
      </c>
      <c r="XFD585" s="49"/>
    </row>
    <row r="586" spans="1:20 16384:16384" s="9" customFormat="1" ht="42" x14ac:dyDescent="0.2">
      <c r="A586" s="19" t="s">
        <v>64</v>
      </c>
      <c r="B586" s="19" t="s">
        <v>29</v>
      </c>
      <c r="C586" s="19" t="s">
        <v>383</v>
      </c>
      <c r="D586" s="19" t="s">
        <v>604</v>
      </c>
      <c r="E586" s="19" t="s">
        <v>384</v>
      </c>
      <c r="F586" s="19" t="s">
        <v>385</v>
      </c>
      <c r="G586" s="19">
        <v>2</v>
      </c>
      <c r="H586" s="20" t="s">
        <v>125</v>
      </c>
      <c r="I586" s="20" t="s">
        <v>125</v>
      </c>
      <c r="J586" s="20" t="s">
        <v>125</v>
      </c>
      <c r="K586" s="20" t="s">
        <v>125</v>
      </c>
      <c r="L586" s="20" t="s">
        <v>125</v>
      </c>
      <c r="M586" s="19">
        <v>1</v>
      </c>
      <c r="N586" s="19">
        <v>1</v>
      </c>
      <c r="O586" s="20" t="s">
        <v>125</v>
      </c>
      <c r="P586" s="20" t="s">
        <v>125</v>
      </c>
      <c r="Q586" s="20" t="s">
        <v>125</v>
      </c>
      <c r="R586" s="20" t="s">
        <v>125</v>
      </c>
      <c r="S586" s="20" t="s">
        <v>125</v>
      </c>
      <c r="T586" s="44">
        <f t="shared" si="22"/>
        <v>0</v>
      </c>
      <c r="XFD586" s="49"/>
    </row>
    <row r="587" spans="1:20 16384:16384" s="9" customFormat="1" ht="42" x14ac:dyDescent="0.2">
      <c r="A587" s="19" t="s">
        <v>64</v>
      </c>
      <c r="B587" s="19" t="s">
        <v>29</v>
      </c>
      <c r="C587" s="19" t="s">
        <v>383</v>
      </c>
      <c r="D587" s="19" t="s">
        <v>611</v>
      </c>
      <c r="E587" s="19" t="s">
        <v>384</v>
      </c>
      <c r="F587" s="19" t="s">
        <v>385</v>
      </c>
      <c r="G587" s="19">
        <v>1</v>
      </c>
      <c r="H587" s="20" t="s">
        <v>125</v>
      </c>
      <c r="I587" s="20" t="s">
        <v>125</v>
      </c>
      <c r="J587" s="20" t="s">
        <v>125</v>
      </c>
      <c r="K587" s="20" t="s">
        <v>125</v>
      </c>
      <c r="L587" s="20" t="s">
        <v>125</v>
      </c>
      <c r="M587" s="20" t="s">
        <v>125</v>
      </c>
      <c r="N587" s="19">
        <v>1</v>
      </c>
      <c r="O587" s="20" t="s">
        <v>125</v>
      </c>
      <c r="P587" s="20" t="s">
        <v>125</v>
      </c>
      <c r="Q587" s="20" t="s">
        <v>125</v>
      </c>
      <c r="R587" s="20" t="s">
        <v>125</v>
      </c>
      <c r="S587" s="20" t="s">
        <v>125</v>
      </c>
      <c r="T587" s="44">
        <f t="shared" si="22"/>
        <v>0</v>
      </c>
      <c r="XFD587" s="49"/>
    </row>
    <row r="588" spans="1:20 16384:16384" s="9" customFormat="1" ht="42" x14ac:dyDescent="0.2">
      <c r="A588" s="19" t="s">
        <v>64</v>
      </c>
      <c r="B588" s="19" t="s">
        <v>29</v>
      </c>
      <c r="C588" s="19" t="s">
        <v>383</v>
      </c>
      <c r="D588" s="19" t="s">
        <v>614</v>
      </c>
      <c r="E588" s="19" t="s">
        <v>384</v>
      </c>
      <c r="F588" s="19" t="s">
        <v>385</v>
      </c>
      <c r="G588" s="19">
        <v>1</v>
      </c>
      <c r="H588" s="20" t="s">
        <v>125</v>
      </c>
      <c r="I588" s="20" t="s">
        <v>125</v>
      </c>
      <c r="J588" s="20" t="s">
        <v>125</v>
      </c>
      <c r="K588" s="20" t="s">
        <v>125</v>
      </c>
      <c r="L588" s="20" t="s">
        <v>125</v>
      </c>
      <c r="M588" s="19">
        <v>1</v>
      </c>
      <c r="N588" s="20" t="s">
        <v>125</v>
      </c>
      <c r="O588" s="20" t="s">
        <v>125</v>
      </c>
      <c r="P588" s="20" t="s">
        <v>125</v>
      </c>
      <c r="Q588" s="20" t="s">
        <v>125</v>
      </c>
      <c r="R588" s="20" t="s">
        <v>125</v>
      </c>
      <c r="S588" s="20" t="s">
        <v>125</v>
      </c>
      <c r="T588" s="44">
        <f t="shared" si="22"/>
        <v>0</v>
      </c>
      <c r="XFD588" s="49"/>
    </row>
    <row r="589" spans="1:20 16384:16384" s="9" customFormat="1" ht="42" x14ac:dyDescent="0.2">
      <c r="A589" s="19" t="s">
        <v>64</v>
      </c>
      <c r="B589" s="19" t="s">
        <v>29</v>
      </c>
      <c r="C589" s="19" t="s">
        <v>383</v>
      </c>
      <c r="D589" s="19" t="s">
        <v>616</v>
      </c>
      <c r="E589" s="19" t="s">
        <v>384</v>
      </c>
      <c r="F589" s="19" t="s">
        <v>385</v>
      </c>
      <c r="G589" s="19">
        <v>1</v>
      </c>
      <c r="H589" s="20" t="s">
        <v>125</v>
      </c>
      <c r="I589" s="20" t="s">
        <v>125</v>
      </c>
      <c r="J589" s="20" t="s">
        <v>125</v>
      </c>
      <c r="K589" s="20" t="s">
        <v>125</v>
      </c>
      <c r="L589" s="20" t="s">
        <v>125</v>
      </c>
      <c r="M589" s="20" t="s">
        <v>125</v>
      </c>
      <c r="N589" s="19">
        <v>1</v>
      </c>
      <c r="O589" s="20" t="s">
        <v>125</v>
      </c>
      <c r="P589" s="20" t="s">
        <v>125</v>
      </c>
      <c r="Q589" s="20" t="s">
        <v>125</v>
      </c>
      <c r="R589" s="20" t="s">
        <v>125</v>
      </c>
      <c r="S589" s="20" t="s">
        <v>125</v>
      </c>
      <c r="T589" s="44">
        <f t="shared" si="22"/>
        <v>0</v>
      </c>
      <c r="XFD589" s="49"/>
    </row>
    <row r="590" spans="1:20 16384:16384" s="9" customFormat="1" ht="42" x14ac:dyDescent="0.2">
      <c r="A590" s="19" t="s">
        <v>64</v>
      </c>
      <c r="B590" s="19" t="s">
        <v>29</v>
      </c>
      <c r="C590" s="19" t="s">
        <v>383</v>
      </c>
      <c r="D590" s="19" t="s">
        <v>617</v>
      </c>
      <c r="E590" s="19" t="s">
        <v>384</v>
      </c>
      <c r="F590" s="19" t="s">
        <v>385</v>
      </c>
      <c r="G590" s="19">
        <v>1</v>
      </c>
      <c r="H590" s="20" t="s">
        <v>125</v>
      </c>
      <c r="I590" s="20" t="s">
        <v>125</v>
      </c>
      <c r="J590" s="20" t="s">
        <v>125</v>
      </c>
      <c r="K590" s="20" t="s">
        <v>125</v>
      </c>
      <c r="L590" s="20" t="s">
        <v>125</v>
      </c>
      <c r="M590" s="20" t="s">
        <v>125</v>
      </c>
      <c r="N590" s="19">
        <v>1</v>
      </c>
      <c r="O590" s="20" t="s">
        <v>125</v>
      </c>
      <c r="P590" s="20" t="s">
        <v>125</v>
      </c>
      <c r="Q590" s="20" t="s">
        <v>125</v>
      </c>
      <c r="R590" s="20" t="s">
        <v>125</v>
      </c>
      <c r="S590" s="20" t="s">
        <v>125</v>
      </c>
      <c r="T590" s="44">
        <f t="shared" si="22"/>
        <v>0</v>
      </c>
      <c r="XFD590" s="49"/>
    </row>
    <row r="591" spans="1:20 16384:16384" s="9" customFormat="1" ht="42" x14ac:dyDescent="0.2">
      <c r="A591" s="19" t="s">
        <v>64</v>
      </c>
      <c r="B591" s="19" t="s">
        <v>29</v>
      </c>
      <c r="C591" s="19" t="s">
        <v>383</v>
      </c>
      <c r="D591" s="165" t="s">
        <v>600</v>
      </c>
      <c r="E591" s="19" t="s">
        <v>390</v>
      </c>
      <c r="F591" s="19" t="s">
        <v>710</v>
      </c>
      <c r="G591" s="19">
        <v>1</v>
      </c>
      <c r="H591" s="20" t="s">
        <v>125</v>
      </c>
      <c r="I591" s="20" t="s">
        <v>125</v>
      </c>
      <c r="J591" s="20" t="s">
        <v>125</v>
      </c>
      <c r="K591" s="20" t="s">
        <v>125</v>
      </c>
      <c r="L591" s="20" t="s">
        <v>125</v>
      </c>
      <c r="M591" s="20" t="s">
        <v>125</v>
      </c>
      <c r="N591" s="19">
        <v>1</v>
      </c>
      <c r="O591" s="20" t="s">
        <v>125</v>
      </c>
      <c r="P591" s="20" t="s">
        <v>125</v>
      </c>
      <c r="Q591" s="20" t="s">
        <v>125</v>
      </c>
      <c r="R591" s="20" t="s">
        <v>125</v>
      </c>
      <c r="S591" s="20" t="s">
        <v>125</v>
      </c>
      <c r="T591" s="44">
        <f>+SUM(H591:S591)-G591</f>
        <v>0</v>
      </c>
      <c r="XFD591" s="49"/>
    </row>
    <row r="592" spans="1:20 16384:16384" s="9" customFormat="1" ht="42" x14ac:dyDescent="0.2">
      <c r="A592" s="19" t="s">
        <v>64</v>
      </c>
      <c r="B592" s="19" t="s">
        <v>29</v>
      </c>
      <c r="C592" s="19" t="s">
        <v>383</v>
      </c>
      <c r="D592" s="19" t="s">
        <v>601</v>
      </c>
      <c r="E592" s="19" t="s">
        <v>390</v>
      </c>
      <c r="F592" s="19" t="s">
        <v>710</v>
      </c>
      <c r="G592" s="19">
        <v>2</v>
      </c>
      <c r="H592" s="20" t="s">
        <v>125</v>
      </c>
      <c r="I592" s="20" t="s">
        <v>125</v>
      </c>
      <c r="J592" s="20" t="s">
        <v>125</v>
      </c>
      <c r="K592" s="20" t="s">
        <v>125</v>
      </c>
      <c r="L592" s="20" t="s">
        <v>125</v>
      </c>
      <c r="M592" s="19">
        <v>1</v>
      </c>
      <c r="N592" s="19">
        <v>1</v>
      </c>
      <c r="O592" s="20" t="s">
        <v>125</v>
      </c>
      <c r="P592" s="20" t="s">
        <v>125</v>
      </c>
      <c r="Q592" s="20" t="s">
        <v>125</v>
      </c>
      <c r="R592" s="20" t="s">
        <v>125</v>
      </c>
      <c r="S592" s="20" t="s">
        <v>125</v>
      </c>
      <c r="T592" s="44">
        <f t="shared" ref="T592:T604" si="23">+SUM(H592:S592)-G592</f>
        <v>0</v>
      </c>
      <c r="XFD592" s="49"/>
    </row>
    <row r="593" spans="1:20 16384:16384" s="9" customFormat="1" ht="42" x14ac:dyDescent="0.2">
      <c r="A593" s="19" t="s">
        <v>64</v>
      </c>
      <c r="B593" s="19" t="s">
        <v>29</v>
      </c>
      <c r="C593" s="19" t="s">
        <v>383</v>
      </c>
      <c r="D593" s="19" t="s">
        <v>602</v>
      </c>
      <c r="E593" s="19" t="s">
        <v>390</v>
      </c>
      <c r="F593" s="19" t="s">
        <v>710</v>
      </c>
      <c r="G593" s="19">
        <v>1</v>
      </c>
      <c r="H593" s="20" t="s">
        <v>125</v>
      </c>
      <c r="I593" s="20" t="s">
        <v>125</v>
      </c>
      <c r="J593" s="20" t="s">
        <v>125</v>
      </c>
      <c r="K593" s="20" t="s">
        <v>125</v>
      </c>
      <c r="L593" s="20" t="s">
        <v>125</v>
      </c>
      <c r="M593" s="19">
        <v>1</v>
      </c>
      <c r="N593" s="20" t="s">
        <v>125</v>
      </c>
      <c r="O593" s="20" t="s">
        <v>125</v>
      </c>
      <c r="P593" s="20" t="s">
        <v>125</v>
      </c>
      <c r="Q593" s="20" t="s">
        <v>125</v>
      </c>
      <c r="R593" s="20" t="s">
        <v>125</v>
      </c>
      <c r="S593" s="20" t="s">
        <v>125</v>
      </c>
      <c r="T593" s="44">
        <f t="shared" si="23"/>
        <v>0</v>
      </c>
      <c r="XFD593" s="49"/>
    </row>
    <row r="594" spans="1:20 16384:16384" s="9" customFormat="1" ht="42" x14ac:dyDescent="0.2">
      <c r="A594" s="19" t="s">
        <v>64</v>
      </c>
      <c r="B594" s="19" t="s">
        <v>29</v>
      </c>
      <c r="C594" s="19" t="s">
        <v>383</v>
      </c>
      <c r="D594" s="19" t="s">
        <v>604</v>
      </c>
      <c r="E594" s="19" t="s">
        <v>390</v>
      </c>
      <c r="F594" s="19" t="s">
        <v>710</v>
      </c>
      <c r="G594" s="19">
        <v>2</v>
      </c>
      <c r="H594" s="20" t="s">
        <v>125</v>
      </c>
      <c r="I594" s="20" t="s">
        <v>125</v>
      </c>
      <c r="J594" s="20" t="s">
        <v>125</v>
      </c>
      <c r="K594" s="20" t="s">
        <v>125</v>
      </c>
      <c r="L594" s="20" t="s">
        <v>125</v>
      </c>
      <c r="M594" s="20" t="s">
        <v>125</v>
      </c>
      <c r="N594" s="19">
        <v>1</v>
      </c>
      <c r="O594" s="19">
        <v>1</v>
      </c>
      <c r="P594" s="20" t="s">
        <v>125</v>
      </c>
      <c r="Q594" s="20" t="s">
        <v>125</v>
      </c>
      <c r="R594" s="20" t="s">
        <v>125</v>
      </c>
      <c r="S594" s="20" t="s">
        <v>125</v>
      </c>
      <c r="T594" s="44">
        <f t="shared" si="23"/>
        <v>0</v>
      </c>
      <c r="XFD594" s="49"/>
    </row>
    <row r="595" spans="1:20 16384:16384" s="9" customFormat="1" ht="42" x14ac:dyDescent="0.2">
      <c r="A595" s="19" t="s">
        <v>64</v>
      </c>
      <c r="B595" s="19" t="s">
        <v>29</v>
      </c>
      <c r="C595" s="19" t="s">
        <v>383</v>
      </c>
      <c r="D595" s="19" t="s">
        <v>607</v>
      </c>
      <c r="E595" s="19" t="s">
        <v>390</v>
      </c>
      <c r="F595" s="19" t="s">
        <v>710</v>
      </c>
      <c r="G595" s="19">
        <v>1</v>
      </c>
      <c r="H595" s="20" t="s">
        <v>125</v>
      </c>
      <c r="I595" s="20" t="s">
        <v>125</v>
      </c>
      <c r="J595" s="20" t="s">
        <v>125</v>
      </c>
      <c r="K595" s="20" t="s">
        <v>125</v>
      </c>
      <c r="L595" s="20" t="s">
        <v>125</v>
      </c>
      <c r="M595" s="20" t="s">
        <v>125</v>
      </c>
      <c r="N595" s="20" t="s">
        <v>125</v>
      </c>
      <c r="O595" s="19">
        <v>1</v>
      </c>
      <c r="P595" s="20" t="s">
        <v>125</v>
      </c>
      <c r="Q595" s="20" t="s">
        <v>125</v>
      </c>
      <c r="R595" s="20" t="s">
        <v>125</v>
      </c>
      <c r="S595" s="20" t="s">
        <v>125</v>
      </c>
      <c r="T595" s="44">
        <f t="shared" si="23"/>
        <v>0</v>
      </c>
      <c r="XFD595" s="49"/>
    </row>
    <row r="596" spans="1:20 16384:16384" s="9" customFormat="1" ht="42" x14ac:dyDescent="0.2">
      <c r="A596" s="19" t="s">
        <v>64</v>
      </c>
      <c r="B596" s="19" t="s">
        <v>29</v>
      </c>
      <c r="C596" s="19" t="s">
        <v>383</v>
      </c>
      <c r="D596" s="19" t="s">
        <v>608</v>
      </c>
      <c r="E596" s="19" t="s">
        <v>390</v>
      </c>
      <c r="F596" s="19" t="s">
        <v>710</v>
      </c>
      <c r="G596" s="19">
        <v>2</v>
      </c>
      <c r="H596" s="20" t="s">
        <v>125</v>
      </c>
      <c r="I596" s="20" t="s">
        <v>125</v>
      </c>
      <c r="J596" s="20" t="s">
        <v>125</v>
      </c>
      <c r="K596" s="20" t="s">
        <v>125</v>
      </c>
      <c r="L596" s="20" t="s">
        <v>125</v>
      </c>
      <c r="M596" s="20" t="s">
        <v>125</v>
      </c>
      <c r="N596" s="19">
        <v>1</v>
      </c>
      <c r="O596" s="20" t="s">
        <v>125</v>
      </c>
      <c r="P596" s="19">
        <v>1</v>
      </c>
      <c r="Q596" s="20" t="s">
        <v>125</v>
      </c>
      <c r="R596" s="20" t="s">
        <v>125</v>
      </c>
      <c r="S596" s="20" t="s">
        <v>125</v>
      </c>
      <c r="T596" s="44">
        <f t="shared" si="23"/>
        <v>0</v>
      </c>
      <c r="XFD596" s="49"/>
    </row>
    <row r="597" spans="1:20 16384:16384" s="9" customFormat="1" ht="42" x14ac:dyDescent="0.2">
      <c r="A597" s="19" t="s">
        <v>64</v>
      </c>
      <c r="B597" s="19" t="s">
        <v>29</v>
      </c>
      <c r="C597" s="19" t="s">
        <v>383</v>
      </c>
      <c r="D597" s="19" t="s">
        <v>609</v>
      </c>
      <c r="E597" s="19" t="s">
        <v>390</v>
      </c>
      <c r="F597" s="19" t="s">
        <v>710</v>
      </c>
      <c r="G597" s="19">
        <v>1</v>
      </c>
      <c r="H597" s="20" t="s">
        <v>125</v>
      </c>
      <c r="I597" s="20" t="s">
        <v>125</v>
      </c>
      <c r="J597" s="20" t="s">
        <v>125</v>
      </c>
      <c r="K597" s="20" t="s">
        <v>125</v>
      </c>
      <c r="L597" s="20" t="s">
        <v>125</v>
      </c>
      <c r="M597" s="20" t="s">
        <v>125</v>
      </c>
      <c r="N597" s="19">
        <v>1</v>
      </c>
      <c r="O597" s="20" t="s">
        <v>125</v>
      </c>
      <c r="P597" s="20" t="s">
        <v>125</v>
      </c>
      <c r="Q597" s="20" t="s">
        <v>125</v>
      </c>
      <c r="R597" s="20" t="s">
        <v>125</v>
      </c>
      <c r="S597" s="20" t="s">
        <v>125</v>
      </c>
      <c r="T597" s="44">
        <f t="shared" si="23"/>
        <v>0</v>
      </c>
      <c r="XFD597" s="49"/>
    </row>
    <row r="598" spans="1:20 16384:16384" s="9" customFormat="1" ht="42" x14ac:dyDescent="0.2">
      <c r="A598" s="19" t="s">
        <v>64</v>
      </c>
      <c r="B598" s="19" t="s">
        <v>29</v>
      </c>
      <c r="C598" s="19" t="s">
        <v>383</v>
      </c>
      <c r="D598" s="19" t="s">
        <v>611</v>
      </c>
      <c r="E598" s="19" t="s">
        <v>390</v>
      </c>
      <c r="F598" s="19" t="s">
        <v>710</v>
      </c>
      <c r="G598" s="19">
        <v>2</v>
      </c>
      <c r="H598" s="20" t="s">
        <v>125</v>
      </c>
      <c r="I598" s="20" t="s">
        <v>125</v>
      </c>
      <c r="J598" s="20" t="s">
        <v>125</v>
      </c>
      <c r="K598" s="20" t="s">
        <v>125</v>
      </c>
      <c r="L598" s="20" t="s">
        <v>125</v>
      </c>
      <c r="M598" s="20" t="s">
        <v>125</v>
      </c>
      <c r="N598" s="20" t="s">
        <v>125</v>
      </c>
      <c r="O598" s="19">
        <v>1</v>
      </c>
      <c r="P598" s="19">
        <v>1</v>
      </c>
      <c r="Q598" s="20" t="s">
        <v>125</v>
      </c>
      <c r="R598" s="20" t="s">
        <v>125</v>
      </c>
      <c r="S598" s="20" t="s">
        <v>125</v>
      </c>
      <c r="T598" s="44">
        <f t="shared" si="23"/>
        <v>0</v>
      </c>
      <c r="XFD598" s="49"/>
    </row>
    <row r="599" spans="1:20 16384:16384" s="9" customFormat="1" ht="42" x14ac:dyDescent="0.2">
      <c r="A599" s="19" t="s">
        <v>64</v>
      </c>
      <c r="B599" s="19" t="s">
        <v>29</v>
      </c>
      <c r="C599" s="19" t="s">
        <v>383</v>
      </c>
      <c r="D599" s="19" t="s">
        <v>612</v>
      </c>
      <c r="E599" s="19" t="s">
        <v>390</v>
      </c>
      <c r="F599" s="19" t="s">
        <v>710</v>
      </c>
      <c r="G599" s="19">
        <v>1</v>
      </c>
      <c r="H599" s="20" t="s">
        <v>125</v>
      </c>
      <c r="I599" s="20" t="s">
        <v>125</v>
      </c>
      <c r="J599" s="20" t="s">
        <v>125</v>
      </c>
      <c r="K599" s="20" t="s">
        <v>125</v>
      </c>
      <c r="L599" s="20" t="s">
        <v>125</v>
      </c>
      <c r="M599" s="19">
        <v>1</v>
      </c>
      <c r="N599" s="20" t="s">
        <v>125</v>
      </c>
      <c r="O599" s="20" t="s">
        <v>125</v>
      </c>
      <c r="P599" s="20" t="s">
        <v>125</v>
      </c>
      <c r="Q599" s="20" t="s">
        <v>125</v>
      </c>
      <c r="R599" s="20" t="s">
        <v>125</v>
      </c>
      <c r="S599" s="20" t="s">
        <v>125</v>
      </c>
      <c r="T599" s="44">
        <f t="shared" si="23"/>
        <v>0</v>
      </c>
      <c r="XFD599" s="49"/>
    </row>
    <row r="600" spans="1:20 16384:16384" s="9" customFormat="1" ht="42" x14ac:dyDescent="0.2">
      <c r="A600" s="19" t="s">
        <v>64</v>
      </c>
      <c r="B600" s="19" t="s">
        <v>29</v>
      </c>
      <c r="C600" s="19" t="s">
        <v>383</v>
      </c>
      <c r="D600" s="19" t="s">
        <v>613</v>
      </c>
      <c r="E600" s="19" t="s">
        <v>390</v>
      </c>
      <c r="F600" s="19" t="s">
        <v>710</v>
      </c>
      <c r="G600" s="19">
        <v>1</v>
      </c>
      <c r="H600" s="20" t="s">
        <v>125</v>
      </c>
      <c r="I600" s="20" t="s">
        <v>125</v>
      </c>
      <c r="J600" s="20" t="s">
        <v>125</v>
      </c>
      <c r="K600" s="20" t="s">
        <v>125</v>
      </c>
      <c r="L600" s="20" t="s">
        <v>125</v>
      </c>
      <c r="M600" s="20" t="s">
        <v>125</v>
      </c>
      <c r="N600" s="20" t="s">
        <v>125</v>
      </c>
      <c r="O600" s="20" t="s">
        <v>125</v>
      </c>
      <c r="P600" s="20" t="s">
        <v>125</v>
      </c>
      <c r="Q600" s="19">
        <v>1</v>
      </c>
      <c r="R600" s="20" t="s">
        <v>125</v>
      </c>
      <c r="S600" s="20" t="s">
        <v>125</v>
      </c>
      <c r="T600" s="44">
        <f t="shared" si="23"/>
        <v>0</v>
      </c>
      <c r="XFD600" s="49"/>
    </row>
    <row r="601" spans="1:20 16384:16384" s="9" customFormat="1" ht="42" x14ac:dyDescent="0.2">
      <c r="A601" s="19" t="s">
        <v>64</v>
      </c>
      <c r="B601" s="19" t="s">
        <v>29</v>
      </c>
      <c r="C601" s="19" t="s">
        <v>383</v>
      </c>
      <c r="D601" s="19" t="s">
        <v>616</v>
      </c>
      <c r="E601" s="19" t="s">
        <v>390</v>
      </c>
      <c r="F601" s="19" t="s">
        <v>710</v>
      </c>
      <c r="G601" s="19">
        <v>1</v>
      </c>
      <c r="H601" s="20" t="s">
        <v>125</v>
      </c>
      <c r="I601" s="20" t="s">
        <v>125</v>
      </c>
      <c r="J601" s="20" t="s">
        <v>125</v>
      </c>
      <c r="K601" s="20" t="s">
        <v>125</v>
      </c>
      <c r="L601" s="20" t="s">
        <v>125</v>
      </c>
      <c r="M601" s="20" t="s">
        <v>125</v>
      </c>
      <c r="N601" s="20" t="s">
        <v>125</v>
      </c>
      <c r="O601" s="19">
        <v>1</v>
      </c>
      <c r="P601" s="20" t="s">
        <v>125</v>
      </c>
      <c r="Q601" s="20" t="s">
        <v>125</v>
      </c>
      <c r="R601" s="20" t="s">
        <v>125</v>
      </c>
      <c r="S601" s="20" t="s">
        <v>125</v>
      </c>
      <c r="T601" s="44">
        <f t="shared" si="23"/>
        <v>0</v>
      </c>
      <c r="XFD601" s="49"/>
    </row>
    <row r="602" spans="1:20 16384:16384" s="9" customFormat="1" ht="42" x14ac:dyDescent="0.2">
      <c r="A602" s="19" t="s">
        <v>64</v>
      </c>
      <c r="B602" s="19" t="s">
        <v>29</v>
      </c>
      <c r="C602" s="19" t="s">
        <v>383</v>
      </c>
      <c r="D602" s="19" t="s">
        <v>617</v>
      </c>
      <c r="E602" s="19" t="s">
        <v>390</v>
      </c>
      <c r="F602" s="19" t="s">
        <v>710</v>
      </c>
      <c r="G602" s="19">
        <v>1</v>
      </c>
      <c r="H602" s="20" t="s">
        <v>125</v>
      </c>
      <c r="I602" s="20" t="s">
        <v>125</v>
      </c>
      <c r="J602" s="20" t="s">
        <v>125</v>
      </c>
      <c r="K602" s="20" t="s">
        <v>125</v>
      </c>
      <c r="L602" s="20" t="s">
        <v>125</v>
      </c>
      <c r="M602" s="20" t="s">
        <v>125</v>
      </c>
      <c r="N602" s="20" t="s">
        <v>125</v>
      </c>
      <c r="O602" s="20" t="s">
        <v>125</v>
      </c>
      <c r="P602" s="20" t="s">
        <v>125</v>
      </c>
      <c r="Q602" s="19">
        <v>1</v>
      </c>
      <c r="R602" s="20" t="s">
        <v>125</v>
      </c>
      <c r="S602" s="20" t="s">
        <v>125</v>
      </c>
      <c r="T602" s="44">
        <f t="shared" si="23"/>
        <v>0</v>
      </c>
      <c r="XFD602" s="49"/>
    </row>
    <row r="603" spans="1:20 16384:16384" s="9" customFormat="1" ht="42" x14ac:dyDescent="0.2">
      <c r="A603" s="19" t="s">
        <v>64</v>
      </c>
      <c r="B603" s="19" t="s">
        <v>29</v>
      </c>
      <c r="C603" s="19" t="s">
        <v>383</v>
      </c>
      <c r="D603" s="19" t="s">
        <v>618</v>
      </c>
      <c r="E603" s="19" t="s">
        <v>390</v>
      </c>
      <c r="F603" s="19" t="s">
        <v>710</v>
      </c>
      <c r="G603" s="19">
        <v>2</v>
      </c>
      <c r="H603" s="20" t="s">
        <v>125</v>
      </c>
      <c r="I603" s="20" t="s">
        <v>125</v>
      </c>
      <c r="J603" s="20" t="s">
        <v>125</v>
      </c>
      <c r="K603" s="20" t="s">
        <v>125</v>
      </c>
      <c r="L603" s="20" t="s">
        <v>125</v>
      </c>
      <c r="M603" s="20" t="s">
        <v>125</v>
      </c>
      <c r="N603" s="20" t="s">
        <v>125</v>
      </c>
      <c r="O603" s="19">
        <v>1</v>
      </c>
      <c r="P603" s="19">
        <v>1</v>
      </c>
      <c r="Q603" s="20" t="s">
        <v>125</v>
      </c>
      <c r="R603" s="20" t="s">
        <v>125</v>
      </c>
      <c r="S603" s="20" t="s">
        <v>125</v>
      </c>
      <c r="T603" s="44">
        <f t="shared" si="23"/>
        <v>0</v>
      </c>
      <c r="XFD603" s="49"/>
    </row>
    <row r="604" spans="1:20 16384:16384" s="9" customFormat="1" ht="42" x14ac:dyDescent="0.2">
      <c r="A604" s="19" t="s">
        <v>64</v>
      </c>
      <c r="B604" s="19" t="s">
        <v>29</v>
      </c>
      <c r="C604" s="19" t="s">
        <v>383</v>
      </c>
      <c r="D604" s="19" t="s">
        <v>707</v>
      </c>
      <c r="E604" s="19" t="s">
        <v>390</v>
      </c>
      <c r="F604" s="19" t="s">
        <v>710</v>
      </c>
      <c r="G604" s="19">
        <v>2</v>
      </c>
      <c r="H604" s="20" t="s">
        <v>125</v>
      </c>
      <c r="I604" s="20" t="s">
        <v>125</v>
      </c>
      <c r="J604" s="20" t="s">
        <v>125</v>
      </c>
      <c r="K604" s="20" t="s">
        <v>125</v>
      </c>
      <c r="L604" s="20" t="s">
        <v>125</v>
      </c>
      <c r="M604" s="19">
        <v>1</v>
      </c>
      <c r="N604" s="20" t="s">
        <v>125</v>
      </c>
      <c r="O604" s="19">
        <v>1</v>
      </c>
      <c r="P604" s="20" t="s">
        <v>125</v>
      </c>
      <c r="Q604" s="20" t="s">
        <v>125</v>
      </c>
      <c r="R604" s="20" t="s">
        <v>125</v>
      </c>
      <c r="S604" s="20" t="s">
        <v>125</v>
      </c>
      <c r="T604" s="44">
        <f t="shared" si="23"/>
        <v>0</v>
      </c>
      <c r="XFD604" s="49"/>
    </row>
    <row r="605" spans="1:20 16384:16384" s="9" customFormat="1" ht="56" x14ac:dyDescent="0.2">
      <c r="A605" s="19" t="s">
        <v>64</v>
      </c>
      <c r="B605" s="19" t="s">
        <v>30</v>
      </c>
      <c r="C605" s="19" t="s">
        <v>266</v>
      </c>
      <c r="D605" s="19" t="s">
        <v>596</v>
      </c>
      <c r="E605" s="19" t="s">
        <v>267</v>
      </c>
      <c r="F605" s="19" t="s">
        <v>711</v>
      </c>
      <c r="G605" s="214">
        <v>1</v>
      </c>
      <c r="H605" s="20" t="s">
        <v>125</v>
      </c>
      <c r="I605" s="22">
        <v>1</v>
      </c>
      <c r="J605" s="20" t="s">
        <v>125</v>
      </c>
      <c r="K605" s="22">
        <v>1</v>
      </c>
      <c r="L605" s="20" t="s">
        <v>125</v>
      </c>
      <c r="M605" s="22">
        <v>1</v>
      </c>
      <c r="N605" s="20" t="s">
        <v>125</v>
      </c>
      <c r="O605" s="164">
        <v>1</v>
      </c>
      <c r="P605" s="20" t="s">
        <v>125</v>
      </c>
      <c r="Q605" s="22">
        <v>1</v>
      </c>
      <c r="R605" s="20" t="s">
        <v>125</v>
      </c>
      <c r="S605" s="22">
        <v>1</v>
      </c>
      <c r="T605" s="162">
        <v>1</v>
      </c>
    </row>
    <row r="606" spans="1:20 16384:16384" s="9" customFormat="1" ht="56" x14ac:dyDescent="0.2">
      <c r="A606" s="19" t="s">
        <v>64</v>
      </c>
      <c r="B606" s="19" t="s">
        <v>30</v>
      </c>
      <c r="C606" s="19" t="s">
        <v>266</v>
      </c>
      <c r="D606" s="19" t="s">
        <v>600</v>
      </c>
      <c r="E606" s="19" t="s">
        <v>267</v>
      </c>
      <c r="F606" s="19" t="s">
        <v>711</v>
      </c>
      <c r="G606" s="214">
        <v>1</v>
      </c>
      <c r="H606" s="20" t="s">
        <v>125</v>
      </c>
      <c r="I606" s="22">
        <v>1</v>
      </c>
      <c r="J606" s="20" t="s">
        <v>125</v>
      </c>
      <c r="K606" s="22">
        <v>1</v>
      </c>
      <c r="L606" s="20" t="s">
        <v>125</v>
      </c>
      <c r="M606" s="22">
        <v>1</v>
      </c>
      <c r="N606" s="20" t="s">
        <v>125</v>
      </c>
      <c r="O606" s="22">
        <v>1</v>
      </c>
      <c r="P606" s="20" t="s">
        <v>125</v>
      </c>
      <c r="Q606" s="22">
        <v>1</v>
      </c>
      <c r="R606" s="20" t="s">
        <v>125</v>
      </c>
      <c r="S606" s="22">
        <v>1</v>
      </c>
      <c r="T606" s="162">
        <v>1</v>
      </c>
    </row>
    <row r="607" spans="1:20 16384:16384" s="9" customFormat="1" ht="56" x14ac:dyDescent="0.2">
      <c r="A607" s="19" t="s">
        <v>64</v>
      </c>
      <c r="B607" s="19" t="s">
        <v>30</v>
      </c>
      <c r="C607" s="19" t="s">
        <v>266</v>
      </c>
      <c r="D607" s="19" t="s">
        <v>601</v>
      </c>
      <c r="E607" s="19" t="s">
        <v>267</v>
      </c>
      <c r="F607" s="19" t="s">
        <v>711</v>
      </c>
      <c r="G607" s="214">
        <v>1</v>
      </c>
      <c r="H607" s="20" t="s">
        <v>125</v>
      </c>
      <c r="I607" s="22">
        <v>1</v>
      </c>
      <c r="J607" s="20" t="s">
        <v>125</v>
      </c>
      <c r="K607" s="22">
        <v>1</v>
      </c>
      <c r="L607" s="20" t="s">
        <v>125</v>
      </c>
      <c r="M607" s="22">
        <v>1</v>
      </c>
      <c r="N607" s="20" t="s">
        <v>125</v>
      </c>
      <c r="O607" s="22">
        <v>1</v>
      </c>
      <c r="P607" s="20" t="s">
        <v>125</v>
      </c>
      <c r="Q607" s="22">
        <v>1</v>
      </c>
      <c r="R607" s="20" t="s">
        <v>125</v>
      </c>
      <c r="S607" s="22">
        <v>1</v>
      </c>
      <c r="T607" s="162">
        <v>1</v>
      </c>
    </row>
    <row r="608" spans="1:20 16384:16384" s="9" customFormat="1" ht="56" x14ac:dyDescent="0.2">
      <c r="A608" s="19" t="s">
        <v>64</v>
      </c>
      <c r="B608" s="19" t="s">
        <v>30</v>
      </c>
      <c r="C608" s="19" t="s">
        <v>266</v>
      </c>
      <c r="D608" s="19" t="s">
        <v>602</v>
      </c>
      <c r="E608" s="19" t="s">
        <v>267</v>
      </c>
      <c r="F608" s="19" t="s">
        <v>711</v>
      </c>
      <c r="G608" s="214">
        <v>1</v>
      </c>
      <c r="H608" s="20" t="s">
        <v>125</v>
      </c>
      <c r="I608" s="22">
        <v>1</v>
      </c>
      <c r="J608" s="20" t="s">
        <v>125</v>
      </c>
      <c r="K608" s="22">
        <v>1</v>
      </c>
      <c r="L608" s="20" t="s">
        <v>125</v>
      </c>
      <c r="M608" s="22">
        <v>1</v>
      </c>
      <c r="N608" s="20" t="s">
        <v>125</v>
      </c>
      <c r="O608" s="22">
        <v>1</v>
      </c>
      <c r="P608" s="20" t="s">
        <v>125</v>
      </c>
      <c r="Q608" s="22">
        <v>1</v>
      </c>
      <c r="R608" s="20" t="s">
        <v>125</v>
      </c>
      <c r="S608" s="22">
        <v>1</v>
      </c>
      <c r="T608" s="162">
        <v>1</v>
      </c>
    </row>
    <row r="609" spans="1:20" s="9" customFormat="1" ht="56" x14ac:dyDescent="0.2">
      <c r="A609" s="19" t="s">
        <v>64</v>
      </c>
      <c r="B609" s="19" t="s">
        <v>30</v>
      </c>
      <c r="C609" s="19" t="s">
        <v>266</v>
      </c>
      <c r="D609" s="19" t="s">
        <v>603</v>
      </c>
      <c r="E609" s="19" t="s">
        <v>267</v>
      </c>
      <c r="F609" s="19" t="s">
        <v>711</v>
      </c>
      <c r="G609" s="214">
        <v>1</v>
      </c>
      <c r="H609" s="20" t="s">
        <v>125</v>
      </c>
      <c r="I609" s="22">
        <v>1</v>
      </c>
      <c r="J609" s="20" t="s">
        <v>125</v>
      </c>
      <c r="K609" s="22">
        <v>1</v>
      </c>
      <c r="L609" s="20" t="s">
        <v>125</v>
      </c>
      <c r="M609" s="22">
        <v>1</v>
      </c>
      <c r="N609" s="20" t="s">
        <v>125</v>
      </c>
      <c r="O609" s="22">
        <v>1</v>
      </c>
      <c r="P609" s="20" t="s">
        <v>125</v>
      </c>
      <c r="Q609" s="22">
        <v>1</v>
      </c>
      <c r="R609" s="20" t="s">
        <v>125</v>
      </c>
      <c r="S609" s="22">
        <v>1</v>
      </c>
      <c r="T609" s="162">
        <v>1</v>
      </c>
    </row>
    <row r="610" spans="1:20" s="9" customFormat="1" ht="56" x14ac:dyDescent="0.2">
      <c r="A610" s="19" t="s">
        <v>64</v>
      </c>
      <c r="B610" s="19" t="s">
        <v>30</v>
      </c>
      <c r="C610" s="19" t="s">
        <v>266</v>
      </c>
      <c r="D610" s="19" t="s">
        <v>604</v>
      </c>
      <c r="E610" s="19" t="s">
        <v>267</v>
      </c>
      <c r="F610" s="19" t="s">
        <v>711</v>
      </c>
      <c r="G610" s="214">
        <v>1</v>
      </c>
      <c r="H610" s="20" t="s">
        <v>125</v>
      </c>
      <c r="I610" s="22">
        <v>1</v>
      </c>
      <c r="J610" s="20" t="s">
        <v>125</v>
      </c>
      <c r="K610" s="22">
        <v>1</v>
      </c>
      <c r="L610" s="20" t="s">
        <v>125</v>
      </c>
      <c r="M610" s="22">
        <v>1</v>
      </c>
      <c r="N610" s="20" t="s">
        <v>125</v>
      </c>
      <c r="O610" s="22">
        <v>1</v>
      </c>
      <c r="P610" s="20" t="s">
        <v>125</v>
      </c>
      <c r="Q610" s="22">
        <v>1</v>
      </c>
      <c r="R610" s="20" t="s">
        <v>125</v>
      </c>
      <c r="S610" s="22">
        <v>1</v>
      </c>
      <c r="T610" s="162">
        <v>1</v>
      </c>
    </row>
    <row r="611" spans="1:20" s="9" customFormat="1" ht="56" x14ac:dyDescent="0.2">
      <c r="A611" s="19" t="s">
        <v>64</v>
      </c>
      <c r="B611" s="19" t="s">
        <v>30</v>
      </c>
      <c r="C611" s="19" t="s">
        <v>266</v>
      </c>
      <c r="D611" s="19" t="s">
        <v>605</v>
      </c>
      <c r="E611" s="19" t="s">
        <v>267</v>
      </c>
      <c r="F611" s="19" t="s">
        <v>711</v>
      </c>
      <c r="G611" s="214">
        <v>1</v>
      </c>
      <c r="H611" s="20" t="s">
        <v>125</v>
      </c>
      <c r="I611" s="22">
        <v>1</v>
      </c>
      <c r="J611" s="20" t="s">
        <v>125</v>
      </c>
      <c r="K611" s="22">
        <v>1</v>
      </c>
      <c r="L611" s="20" t="s">
        <v>125</v>
      </c>
      <c r="M611" s="22">
        <v>1</v>
      </c>
      <c r="N611" s="20" t="s">
        <v>125</v>
      </c>
      <c r="O611" s="22">
        <v>1</v>
      </c>
      <c r="P611" s="20" t="s">
        <v>125</v>
      </c>
      <c r="Q611" s="22">
        <v>1</v>
      </c>
      <c r="R611" s="20" t="s">
        <v>125</v>
      </c>
      <c r="S611" s="22">
        <v>1</v>
      </c>
      <c r="T611" s="162">
        <v>1</v>
      </c>
    </row>
    <row r="612" spans="1:20" s="9" customFormat="1" ht="56" x14ac:dyDescent="0.2">
      <c r="A612" s="19" t="s">
        <v>64</v>
      </c>
      <c r="B612" s="19" t="s">
        <v>30</v>
      </c>
      <c r="C612" s="19" t="s">
        <v>266</v>
      </c>
      <c r="D612" s="19" t="s">
        <v>606</v>
      </c>
      <c r="E612" s="19" t="s">
        <v>267</v>
      </c>
      <c r="F612" s="19" t="s">
        <v>711</v>
      </c>
      <c r="G612" s="214">
        <v>1</v>
      </c>
      <c r="H612" s="20" t="s">
        <v>125</v>
      </c>
      <c r="I612" s="22">
        <v>1</v>
      </c>
      <c r="J612" s="20" t="s">
        <v>125</v>
      </c>
      <c r="K612" s="22">
        <v>1</v>
      </c>
      <c r="L612" s="20" t="s">
        <v>125</v>
      </c>
      <c r="M612" s="22">
        <v>1</v>
      </c>
      <c r="N612" s="20" t="s">
        <v>125</v>
      </c>
      <c r="O612" s="22">
        <v>1</v>
      </c>
      <c r="P612" s="20" t="s">
        <v>125</v>
      </c>
      <c r="Q612" s="22">
        <v>1</v>
      </c>
      <c r="R612" s="20" t="s">
        <v>125</v>
      </c>
      <c r="S612" s="22">
        <v>1</v>
      </c>
      <c r="T612" s="162">
        <v>1</v>
      </c>
    </row>
    <row r="613" spans="1:20" s="9" customFormat="1" ht="56" x14ac:dyDescent="0.2">
      <c r="A613" s="19" t="s">
        <v>64</v>
      </c>
      <c r="B613" s="19" t="s">
        <v>30</v>
      </c>
      <c r="C613" s="19" t="s">
        <v>266</v>
      </c>
      <c r="D613" s="19" t="s">
        <v>607</v>
      </c>
      <c r="E613" s="19" t="s">
        <v>267</v>
      </c>
      <c r="F613" s="19" t="s">
        <v>711</v>
      </c>
      <c r="G613" s="214">
        <v>1</v>
      </c>
      <c r="H613" s="20" t="s">
        <v>125</v>
      </c>
      <c r="I613" s="22">
        <v>1</v>
      </c>
      <c r="J613" s="20" t="s">
        <v>125</v>
      </c>
      <c r="K613" s="22">
        <v>1</v>
      </c>
      <c r="L613" s="20" t="s">
        <v>125</v>
      </c>
      <c r="M613" s="22">
        <v>1</v>
      </c>
      <c r="N613" s="20" t="s">
        <v>125</v>
      </c>
      <c r="O613" s="22">
        <v>1</v>
      </c>
      <c r="P613" s="20" t="s">
        <v>125</v>
      </c>
      <c r="Q613" s="22">
        <v>1</v>
      </c>
      <c r="R613" s="20" t="s">
        <v>125</v>
      </c>
      <c r="S613" s="22">
        <v>1</v>
      </c>
      <c r="T613" s="162">
        <v>1</v>
      </c>
    </row>
    <row r="614" spans="1:20" s="9" customFormat="1" ht="56" x14ac:dyDescent="0.2">
      <c r="A614" s="19" t="s">
        <v>64</v>
      </c>
      <c r="B614" s="19" t="s">
        <v>30</v>
      </c>
      <c r="C614" s="19" t="s">
        <v>266</v>
      </c>
      <c r="D614" s="19" t="s">
        <v>608</v>
      </c>
      <c r="E614" s="19" t="s">
        <v>267</v>
      </c>
      <c r="F614" s="19" t="s">
        <v>711</v>
      </c>
      <c r="G614" s="214">
        <v>1</v>
      </c>
      <c r="H614" s="20" t="s">
        <v>125</v>
      </c>
      <c r="I614" s="22">
        <v>1</v>
      </c>
      <c r="J614" s="20" t="s">
        <v>125</v>
      </c>
      <c r="K614" s="22">
        <v>1</v>
      </c>
      <c r="L614" s="20" t="s">
        <v>125</v>
      </c>
      <c r="M614" s="22">
        <v>1</v>
      </c>
      <c r="N614" s="20" t="s">
        <v>125</v>
      </c>
      <c r="O614" s="164">
        <v>1</v>
      </c>
      <c r="P614" s="20" t="s">
        <v>125</v>
      </c>
      <c r="Q614" s="22">
        <v>1</v>
      </c>
      <c r="R614" s="20" t="s">
        <v>125</v>
      </c>
      <c r="S614" s="22">
        <v>1</v>
      </c>
      <c r="T614" s="162">
        <v>1</v>
      </c>
    </row>
    <row r="615" spans="1:20" s="9" customFormat="1" ht="56" x14ac:dyDescent="0.2">
      <c r="A615" s="19" t="s">
        <v>64</v>
      </c>
      <c r="B615" s="19" t="s">
        <v>30</v>
      </c>
      <c r="C615" s="19" t="s">
        <v>266</v>
      </c>
      <c r="D615" s="19" t="s">
        <v>609</v>
      </c>
      <c r="E615" s="19" t="s">
        <v>267</v>
      </c>
      <c r="F615" s="19" t="s">
        <v>711</v>
      </c>
      <c r="G615" s="214">
        <v>1</v>
      </c>
      <c r="H615" s="20" t="s">
        <v>125</v>
      </c>
      <c r="I615" s="22">
        <v>1</v>
      </c>
      <c r="J615" s="20" t="s">
        <v>125</v>
      </c>
      <c r="K615" s="22">
        <v>1</v>
      </c>
      <c r="L615" s="20" t="s">
        <v>125</v>
      </c>
      <c r="M615" s="22">
        <v>1</v>
      </c>
      <c r="N615" s="20" t="s">
        <v>125</v>
      </c>
      <c r="O615" s="22">
        <v>1</v>
      </c>
      <c r="P615" s="20" t="s">
        <v>125</v>
      </c>
      <c r="Q615" s="22">
        <v>1</v>
      </c>
      <c r="R615" s="20" t="s">
        <v>125</v>
      </c>
      <c r="S615" s="22">
        <v>1</v>
      </c>
      <c r="T615" s="162">
        <v>1</v>
      </c>
    </row>
    <row r="616" spans="1:20" s="9" customFormat="1" ht="56" x14ac:dyDescent="0.2">
      <c r="A616" s="19" t="s">
        <v>64</v>
      </c>
      <c r="B616" s="19" t="s">
        <v>30</v>
      </c>
      <c r="C616" s="19" t="s">
        <v>266</v>
      </c>
      <c r="D616" s="19" t="s">
        <v>610</v>
      </c>
      <c r="E616" s="19" t="s">
        <v>267</v>
      </c>
      <c r="F616" s="19" t="s">
        <v>711</v>
      </c>
      <c r="G616" s="214">
        <v>1</v>
      </c>
      <c r="H616" s="20" t="s">
        <v>125</v>
      </c>
      <c r="I616" s="22">
        <v>1</v>
      </c>
      <c r="J616" s="20" t="s">
        <v>125</v>
      </c>
      <c r="K616" s="22">
        <v>1</v>
      </c>
      <c r="L616" s="20" t="s">
        <v>125</v>
      </c>
      <c r="M616" s="22">
        <v>1</v>
      </c>
      <c r="N616" s="20" t="s">
        <v>125</v>
      </c>
      <c r="O616" s="22">
        <v>1</v>
      </c>
      <c r="P616" s="20" t="s">
        <v>125</v>
      </c>
      <c r="Q616" s="22">
        <v>1</v>
      </c>
      <c r="R616" s="20" t="s">
        <v>125</v>
      </c>
      <c r="S616" s="22">
        <v>1</v>
      </c>
      <c r="T616" s="162">
        <v>1</v>
      </c>
    </row>
    <row r="617" spans="1:20" s="9" customFormat="1" ht="56" x14ac:dyDescent="0.2">
      <c r="A617" s="19" t="s">
        <v>64</v>
      </c>
      <c r="B617" s="19" t="s">
        <v>30</v>
      </c>
      <c r="C617" s="19" t="s">
        <v>266</v>
      </c>
      <c r="D617" s="19" t="s">
        <v>611</v>
      </c>
      <c r="E617" s="19" t="s">
        <v>267</v>
      </c>
      <c r="F617" s="19" t="s">
        <v>711</v>
      </c>
      <c r="G617" s="214">
        <v>1</v>
      </c>
      <c r="H617" s="20" t="s">
        <v>125</v>
      </c>
      <c r="I617" s="22">
        <v>1</v>
      </c>
      <c r="J617" s="20" t="s">
        <v>125</v>
      </c>
      <c r="K617" s="22">
        <v>1</v>
      </c>
      <c r="L617" s="20" t="s">
        <v>125</v>
      </c>
      <c r="M617" s="22">
        <v>1</v>
      </c>
      <c r="N617" s="20" t="s">
        <v>125</v>
      </c>
      <c r="O617" s="22">
        <v>1</v>
      </c>
      <c r="P617" s="20" t="s">
        <v>125</v>
      </c>
      <c r="Q617" s="22">
        <v>1</v>
      </c>
      <c r="R617" s="20" t="s">
        <v>125</v>
      </c>
      <c r="S617" s="22">
        <v>1</v>
      </c>
      <c r="T617" s="162">
        <v>1</v>
      </c>
    </row>
    <row r="618" spans="1:20" s="9" customFormat="1" ht="56" x14ac:dyDescent="0.2">
      <c r="A618" s="19" t="s">
        <v>64</v>
      </c>
      <c r="B618" s="19" t="s">
        <v>30</v>
      </c>
      <c r="C618" s="19" t="s">
        <v>266</v>
      </c>
      <c r="D618" s="19" t="s">
        <v>612</v>
      </c>
      <c r="E618" s="19" t="s">
        <v>267</v>
      </c>
      <c r="F618" s="19" t="s">
        <v>711</v>
      </c>
      <c r="G618" s="214">
        <v>1</v>
      </c>
      <c r="H618" s="20" t="s">
        <v>125</v>
      </c>
      <c r="I618" s="22">
        <v>1</v>
      </c>
      <c r="J618" s="20" t="s">
        <v>125</v>
      </c>
      <c r="K618" s="22">
        <v>1</v>
      </c>
      <c r="L618" s="20" t="s">
        <v>125</v>
      </c>
      <c r="M618" s="22">
        <v>1</v>
      </c>
      <c r="N618" s="20" t="s">
        <v>125</v>
      </c>
      <c r="O618" s="22">
        <v>1</v>
      </c>
      <c r="P618" s="20" t="s">
        <v>125</v>
      </c>
      <c r="Q618" s="22">
        <v>1</v>
      </c>
      <c r="R618" s="20" t="s">
        <v>125</v>
      </c>
      <c r="S618" s="22">
        <v>1</v>
      </c>
      <c r="T618" s="162">
        <v>1</v>
      </c>
    </row>
    <row r="619" spans="1:20" s="9" customFormat="1" ht="56" x14ac:dyDescent="0.2">
      <c r="A619" s="19" t="s">
        <v>64</v>
      </c>
      <c r="B619" s="19" t="s">
        <v>30</v>
      </c>
      <c r="C619" s="19" t="s">
        <v>266</v>
      </c>
      <c r="D619" s="19" t="s">
        <v>613</v>
      </c>
      <c r="E619" s="19" t="s">
        <v>267</v>
      </c>
      <c r="F619" s="19" t="s">
        <v>711</v>
      </c>
      <c r="G619" s="214">
        <v>1</v>
      </c>
      <c r="H619" s="20" t="s">
        <v>125</v>
      </c>
      <c r="I619" s="22">
        <v>1</v>
      </c>
      <c r="J619" s="20" t="s">
        <v>125</v>
      </c>
      <c r="K619" s="22">
        <v>1</v>
      </c>
      <c r="L619" s="20" t="s">
        <v>125</v>
      </c>
      <c r="M619" s="22">
        <v>1</v>
      </c>
      <c r="N619" s="20" t="s">
        <v>125</v>
      </c>
      <c r="O619" s="22">
        <v>1</v>
      </c>
      <c r="P619" s="20" t="s">
        <v>125</v>
      </c>
      <c r="Q619" s="22">
        <v>1</v>
      </c>
      <c r="R619" s="20" t="s">
        <v>125</v>
      </c>
      <c r="S619" s="22">
        <v>1</v>
      </c>
      <c r="T619" s="162">
        <v>1</v>
      </c>
    </row>
    <row r="620" spans="1:20" s="9" customFormat="1" ht="56" x14ac:dyDescent="0.2">
      <c r="A620" s="19" t="s">
        <v>64</v>
      </c>
      <c r="B620" s="19" t="s">
        <v>30</v>
      </c>
      <c r="C620" s="19" t="s">
        <v>266</v>
      </c>
      <c r="D620" s="19" t="s">
        <v>614</v>
      </c>
      <c r="E620" s="19" t="s">
        <v>267</v>
      </c>
      <c r="F620" s="19" t="s">
        <v>711</v>
      </c>
      <c r="G620" s="214">
        <v>1</v>
      </c>
      <c r="H620" s="20" t="s">
        <v>125</v>
      </c>
      <c r="I620" s="22">
        <v>1</v>
      </c>
      <c r="J620" s="20" t="s">
        <v>125</v>
      </c>
      <c r="K620" s="22">
        <v>1</v>
      </c>
      <c r="L620" s="20" t="s">
        <v>125</v>
      </c>
      <c r="M620" s="22">
        <v>1</v>
      </c>
      <c r="N620" s="20" t="s">
        <v>125</v>
      </c>
      <c r="O620" s="22">
        <v>1</v>
      </c>
      <c r="P620" s="20" t="s">
        <v>125</v>
      </c>
      <c r="Q620" s="22">
        <v>1</v>
      </c>
      <c r="R620" s="20" t="s">
        <v>125</v>
      </c>
      <c r="S620" s="22">
        <v>1</v>
      </c>
      <c r="T620" s="162">
        <v>1</v>
      </c>
    </row>
    <row r="621" spans="1:20" s="9" customFormat="1" ht="56" x14ac:dyDescent="0.2">
      <c r="A621" s="19" t="s">
        <v>64</v>
      </c>
      <c r="B621" s="19" t="s">
        <v>30</v>
      </c>
      <c r="C621" s="19" t="s">
        <v>266</v>
      </c>
      <c r="D621" s="19" t="s">
        <v>615</v>
      </c>
      <c r="E621" s="19" t="s">
        <v>267</v>
      </c>
      <c r="F621" s="19" t="s">
        <v>711</v>
      </c>
      <c r="G621" s="214">
        <v>1</v>
      </c>
      <c r="H621" s="20" t="s">
        <v>125</v>
      </c>
      <c r="I621" s="22">
        <v>1</v>
      </c>
      <c r="J621" s="20" t="s">
        <v>125</v>
      </c>
      <c r="K621" s="22">
        <v>1</v>
      </c>
      <c r="L621" s="20" t="s">
        <v>125</v>
      </c>
      <c r="M621" s="22">
        <v>1</v>
      </c>
      <c r="N621" s="20" t="s">
        <v>125</v>
      </c>
      <c r="O621" s="22">
        <v>1</v>
      </c>
      <c r="P621" s="20" t="s">
        <v>125</v>
      </c>
      <c r="Q621" s="22">
        <v>1</v>
      </c>
      <c r="R621" s="20" t="s">
        <v>125</v>
      </c>
      <c r="S621" s="22">
        <v>1</v>
      </c>
      <c r="T621" s="162">
        <v>1</v>
      </c>
    </row>
    <row r="622" spans="1:20" s="9" customFormat="1" ht="56" x14ac:dyDescent="0.2">
      <c r="A622" s="19" t="s">
        <v>64</v>
      </c>
      <c r="B622" s="19" t="s">
        <v>30</v>
      </c>
      <c r="C622" s="19" t="s">
        <v>266</v>
      </c>
      <c r="D622" s="19" t="s">
        <v>616</v>
      </c>
      <c r="E622" s="19" t="s">
        <v>267</v>
      </c>
      <c r="F622" s="19" t="s">
        <v>711</v>
      </c>
      <c r="G622" s="214">
        <v>1</v>
      </c>
      <c r="H622" s="20" t="s">
        <v>125</v>
      </c>
      <c r="I622" s="22">
        <v>1</v>
      </c>
      <c r="J622" s="20" t="s">
        <v>125</v>
      </c>
      <c r="K622" s="22">
        <v>1</v>
      </c>
      <c r="L622" s="20" t="s">
        <v>125</v>
      </c>
      <c r="M622" s="22">
        <v>1</v>
      </c>
      <c r="N622" s="20" t="s">
        <v>125</v>
      </c>
      <c r="O622" s="22">
        <v>1</v>
      </c>
      <c r="P622" s="20" t="s">
        <v>125</v>
      </c>
      <c r="Q622" s="22">
        <v>1</v>
      </c>
      <c r="R622" s="20" t="s">
        <v>125</v>
      </c>
      <c r="S622" s="22">
        <v>1</v>
      </c>
      <c r="T622" s="162">
        <v>1</v>
      </c>
    </row>
    <row r="623" spans="1:20" s="9" customFormat="1" ht="56" x14ac:dyDescent="0.2">
      <c r="A623" s="19" t="s">
        <v>64</v>
      </c>
      <c r="B623" s="19" t="s">
        <v>30</v>
      </c>
      <c r="C623" s="19" t="s">
        <v>266</v>
      </c>
      <c r="D623" s="19" t="s">
        <v>617</v>
      </c>
      <c r="E623" s="19" t="s">
        <v>267</v>
      </c>
      <c r="F623" s="19" t="s">
        <v>711</v>
      </c>
      <c r="G623" s="214">
        <v>1</v>
      </c>
      <c r="H623" s="20" t="s">
        <v>125</v>
      </c>
      <c r="I623" s="22">
        <v>1</v>
      </c>
      <c r="J623" s="20" t="s">
        <v>125</v>
      </c>
      <c r="K623" s="22">
        <v>1</v>
      </c>
      <c r="L623" s="20" t="s">
        <v>125</v>
      </c>
      <c r="M623" s="22">
        <v>1</v>
      </c>
      <c r="N623" s="20" t="s">
        <v>125</v>
      </c>
      <c r="O623" s="22">
        <v>1</v>
      </c>
      <c r="P623" s="20" t="s">
        <v>125</v>
      </c>
      <c r="Q623" s="22">
        <v>1</v>
      </c>
      <c r="R623" s="20" t="s">
        <v>125</v>
      </c>
      <c r="S623" s="22">
        <v>1</v>
      </c>
      <c r="T623" s="162">
        <v>1</v>
      </c>
    </row>
    <row r="624" spans="1:20" s="9" customFormat="1" ht="56" x14ac:dyDescent="0.2">
      <c r="A624" s="19" t="s">
        <v>64</v>
      </c>
      <c r="B624" s="19" t="s">
        <v>30</v>
      </c>
      <c r="C624" s="19" t="s">
        <v>266</v>
      </c>
      <c r="D624" s="19" t="s">
        <v>618</v>
      </c>
      <c r="E624" s="19" t="s">
        <v>267</v>
      </c>
      <c r="F624" s="19" t="s">
        <v>711</v>
      </c>
      <c r="G624" s="214">
        <v>1</v>
      </c>
      <c r="H624" s="20" t="s">
        <v>125</v>
      </c>
      <c r="I624" s="22">
        <v>1</v>
      </c>
      <c r="J624" s="20" t="s">
        <v>125</v>
      </c>
      <c r="K624" s="22">
        <v>1</v>
      </c>
      <c r="L624" s="20" t="s">
        <v>125</v>
      </c>
      <c r="M624" s="22">
        <v>1</v>
      </c>
      <c r="N624" s="20" t="s">
        <v>125</v>
      </c>
      <c r="O624" s="22">
        <v>1</v>
      </c>
      <c r="P624" s="20" t="s">
        <v>125</v>
      </c>
      <c r="Q624" s="22">
        <v>1</v>
      </c>
      <c r="R624" s="20" t="s">
        <v>125</v>
      </c>
      <c r="S624" s="22">
        <v>1</v>
      </c>
      <c r="T624" s="162">
        <v>1</v>
      </c>
    </row>
    <row r="625" spans="1:20" ht="56" x14ac:dyDescent="0.2">
      <c r="A625" s="19" t="s">
        <v>69</v>
      </c>
      <c r="B625" s="19" t="s">
        <v>34</v>
      </c>
      <c r="C625" s="217" t="s">
        <v>712</v>
      </c>
      <c r="D625" s="19" t="s">
        <v>596</v>
      </c>
      <c r="E625" s="165" t="s">
        <v>713</v>
      </c>
      <c r="F625" s="218" t="s">
        <v>714</v>
      </c>
      <c r="G625" s="43">
        <v>81</v>
      </c>
      <c r="H625" s="20" t="s">
        <v>125</v>
      </c>
      <c r="I625" s="20" t="s">
        <v>125</v>
      </c>
      <c r="J625" s="20" t="s">
        <v>125</v>
      </c>
      <c r="K625" s="115">
        <v>40</v>
      </c>
      <c r="L625" s="20" t="s">
        <v>125</v>
      </c>
      <c r="M625" s="20" t="s">
        <v>125</v>
      </c>
      <c r="N625" s="20" t="s">
        <v>125</v>
      </c>
      <c r="O625" s="115">
        <v>30</v>
      </c>
      <c r="P625" s="20" t="s">
        <v>125</v>
      </c>
      <c r="Q625" s="20" t="s">
        <v>125</v>
      </c>
      <c r="R625" s="20" t="s">
        <v>125</v>
      </c>
      <c r="S625" s="115">
        <v>11</v>
      </c>
      <c r="T625" s="114">
        <f t="shared" ref="T625:T643" si="24">+SUM(H625:S625)</f>
        <v>81</v>
      </c>
    </row>
    <row r="626" spans="1:20" ht="56" x14ac:dyDescent="0.2">
      <c r="A626" s="19" t="s">
        <v>69</v>
      </c>
      <c r="B626" s="19" t="s">
        <v>34</v>
      </c>
      <c r="C626" s="219" t="s">
        <v>712</v>
      </c>
      <c r="D626" s="19" t="s">
        <v>600</v>
      </c>
      <c r="E626" s="220" t="s">
        <v>713</v>
      </c>
      <c r="F626" s="221" t="s">
        <v>714</v>
      </c>
      <c r="G626" s="222">
        <v>17</v>
      </c>
      <c r="H626" s="20" t="s">
        <v>125</v>
      </c>
      <c r="I626" s="20" t="s">
        <v>125</v>
      </c>
      <c r="J626" s="20" t="s">
        <v>125</v>
      </c>
      <c r="K626" s="116">
        <v>3</v>
      </c>
      <c r="L626" s="20" t="s">
        <v>125</v>
      </c>
      <c r="M626" s="20" t="s">
        <v>125</v>
      </c>
      <c r="N626" s="20" t="s">
        <v>125</v>
      </c>
      <c r="O626" s="116">
        <v>7</v>
      </c>
      <c r="P626" s="20" t="s">
        <v>125</v>
      </c>
      <c r="Q626" s="20" t="s">
        <v>125</v>
      </c>
      <c r="R626" s="20" t="s">
        <v>125</v>
      </c>
      <c r="S626" s="116">
        <v>7</v>
      </c>
      <c r="T626" s="114">
        <f t="shared" si="24"/>
        <v>17</v>
      </c>
    </row>
    <row r="627" spans="1:20" ht="56" x14ac:dyDescent="0.2">
      <c r="A627" s="19" t="s">
        <v>69</v>
      </c>
      <c r="B627" s="19" t="s">
        <v>34</v>
      </c>
      <c r="C627" s="219" t="s">
        <v>712</v>
      </c>
      <c r="D627" s="19" t="s">
        <v>601</v>
      </c>
      <c r="E627" s="220" t="s">
        <v>713</v>
      </c>
      <c r="F627" s="221" t="s">
        <v>714</v>
      </c>
      <c r="G627" s="222">
        <v>28</v>
      </c>
      <c r="H627" s="20" t="s">
        <v>125</v>
      </c>
      <c r="I627" s="20" t="s">
        <v>125</v>
      </c>
      <c r="J627" s="20" t="s">
        <v>125</v>
      </c>
      <c r="K627" s="116">
        <v>8</v>
      </c>
      <c r="L627" s="20" t="s">
        <v>125</v>
      </c>
      <c r="M627" s="20" t="s">
        <v>125</v>
      </c>
      <c r="N627" s="20" t="s">
        <v>125</v>
      </c>
      <c r="O627" s="116">
        <v>10</v>
      </c>
      <c r="P627" s="20" t="s">
        <v>125</v>
      </c>
      <c r="Q627" s="20" t="s">
        <v>125</v>
      </c>
      <c r="R627" s="116">
        <v>10</v>
      </c>
      <c r="S627" s="20" t="s">
        <v>125</v>
      </c>
      <c r="T627" s="114">
        <f t="shared" si="24"/>
        <v>28</v>
      </c>
    </row>
    <row r="628" spans="1:20" ht="56" x14ac:dyDescent="0.2">
      <c r="A628" s="19" t="s">
        <v>69</v>
      </c>
      <c r="B628" s="19" t="s">
        <v>34</v>
      </c>
      <c r="C628" s="219" t="s">
        <v>712</v>
      </c>
      <c r="D628" s="19" t="s">
        <v>602</v>
      </c>
      <c r="E628" s="220" t="s">
        <v>713</v>
      </c>
      <c r="F628" s="221" t="s">
        <v>714</v>
      </c>
      <c r="G628" s="222">
        <v>38</v>
      </c>
      <c r="H628" s="20" t="s">
        <v>125</v>
      </c>
      <c r="I628" s="20" t="s">
        <v>125</v>
      </c>
      <c r="J628" s="116">
        <v>10</v>
      </c>
      <c r="K628" s="20" t="s">
        <v>125</v>
      </c>
      <c r="L628" s="20" t="s">
        <v>125</v>
      </c>
      <c r="M628" s="116">
        <v>10</v>
      </c>
      <c r="N628" s="20" t="s">
        <v>125</v>
      </c>
      <c r="O628" s="20" t="s">
        <v>125</v>
      </c>
      <c r="P628" s="116">
        <v>10</v>
      </c>
      <c r="Q628" s="20" t="s">
        <v>125</v>
      </c>
      <c r="R628" s="20" t="s">
        <v>125</v>
      </c>
      <c r="S628" s="116">
        <v>8</v>
      </c>
      <c r="T628" s="114">
        <f t="shared" si="24"/>
        <v>38</v>
      </c>
    </row>
    <row r="629" spans="1:20" ht="56" x14ac:dyDescent="0.2">
      <c r="A629" s="19" t="s">
        <v>69</v>
      </c>
      <c r="B629" s="19" t="s">
        <v>34</v>
      </c>
      <c r="C629" s="219" t="s">
        <v>712</v>
      </c>
      <c r="D629" s="19" t="s">
        <v>603</v>
      </c>
      <c r="E629" s="220" t="s">
        <v>713</v>
      </c>
      <c r="F629" s="221" t="s">
        <v>714</v>
      </c>
      <c r="G629" s="222">
        <v>30</v>
      </c>
      <c r="H629" s="20" t="s">
        <v>125</v>
      </c>
      <c r="I629" s="20" t="s">
        <v>125</v>
      </c>
      <c r="J629" s="20" t="s">
        <v>125</v>
      </c>
      <c r="K629" s="20" t="s">
        <v>125</v>
      </c>
      <c r="L629" s="116">
        <v>12</v>
      </c>
      <c r="M629" s="20" t="s">
        <v>125</v>
      </c>
      <c r="N629" s="20" t="s">
        <v>125</v>
      </c>
      <c r="O629" s="20" t="s">
        <v>125</v>
      </c>
      <c r="P629" s="116">
        <v>10</v>
      </c>
      <c r="Q629" s="20" t="s">
        <v>125</v>
      </c>
      <c r="R629" s="20" t="s">
        <v>125</v>
      </c>
      <c r="S629" s="116">
        <v>8</v>
      </c>
      <c r="T629" s="114">
        <f t="shared" si="24"/>
        <v>30</v>
      </c>
    </row>
    <row r="630" spans="1:20" ht="56" x14ac:dyDescent="0.2">
      <c r="A630" s="19" t="s">
        <v>69</v>
      </c>
      <c r="B630" s="19" t="s">
        <v>34</v>
      </c>
      <c r="C630" s="219" t="s">
        <v>712</v>
      </c>
      <c r="D630" s="19" t="s">
        <v>604</v>
      </c>
      <c r="E630" s="220" t="s">
        <v>713</v>
      </c>
      <c r="F630" s="221" t="s">
        <v>714</v>
      </c>
      <c r="G630" s="222">
        <v>208</v>
      </c>
      <c r="H630" s="20" t="s">
        <v>125</v>
      </c>
      <c r="I630" s="20" t="s">
        <v>125</v>
      </c>
      <c r="J630" s="20" t="s">
        <v>125</v>
      </c>
      <c r="K630" s="20" t="s">
        <v>125</v>
      </c>
      <c r="L630" s="116">
        <v>42</v>
      </c>
      <c r="M630" s="20" t="s">
        <v>125</v>
      </c>
      <c r="N630" s="20" t="s">
        <v>125</v>
      </c>
      <c r="O630" s="116">
        <v>73</v>
      </c>
      <c r="P630" s="20" t="s">
        <v>125</v>
      </c>
      <c r="Q630" s="20" t="s">
        <v>125</v>
      </c>
      <c r="R630" s="20" t="s">
        <v>125</v>
      </c>
      <c r="S630" s="116">
        <v>93</v>
      </c>
      <c r="T630" s="114">
        <f t="shared" si="24"/>
        <v>208</v>
      </c>
    </row>
    <row r="631" spans="1:20" ht="56" x14ac:dyDescent="0.2">
      <c r="A631" s="19" t="s">
        <v>69</v>
      </c>
      <c r="B631" s="19" t="s">
        <v>34</v>
      </c>
      <c r="C631" s="219" t="s">
        <v>712</v>
      </c>
      <c r="D631" s="19" t="s">
        <v>605</v>
      </c>
      <c r="E631" s="220" t="s">
        <v>713</v>
      </c>
      <c r="F631" s="221" t="s">
        <v>714</v>
      </c>
      <c r="G631" s="222">
        <v>27</v>
      </c>
      <c r="H631" s="20" t="s">
        <v>125</v>
      </c>
      <c r="I631" s="20" t="s">
        <v>125</v>
      </c>
      <c r="J631" s="20" t="s">
        <v>125</v>
      </c>
      <c r="K631" s="20" t="s">
        <v>125</v>
      </c>
      <c r="L631" s="116">
        <v>10</v>
      </c>
      <c r="M631" s="20" t="s">
        <v>125</v>
      </c>
      <c r="N631" s="20" t="s">
        <v>125</v>
      </c>
      <c r="O631" s="116">
        <v>10</v>
      </c>
      <c r="P631" s="20" t="s">
        <v>125</v>
      </c>
      <c r="Q631" s="20" t="s">
        <v>125</v>
      </c>
      <c r="R631" s="20" t="s">
        <v>125</v>
      </c>
      <c r="S631" s="116">
        <v>7</v>
      </c>
      <c r="T631" s="114">
        <f t="shared" si="24"/>
        <v>27</v>
      </c>
    </row>
    <row r="632" spans="1:20" ht="56" x14ac:dyDescent="0.2">
      <c r="A632" s="19" t="s">
        <v>69</v>
      </c>
      <c r="B632" s="19" t="s">
        <v>34</v>
      </c>
      <c r="C632" s="219" t="s">
        <v>712</v>
      </c>
      <c r="D632" s="19" t="s">
        <v>606</v>
      </c>
      <c r="E632" s="220" t="s">
        <v>713</v>
      </c>
      <c r="F632" s="221" t="s">
        <v>714</v>
      </c>
      <c r="G632" s="222">
        <v>19</v>
      </c>
      <c r="H632" s="20" t="s">
        <v>125</v>
      </c>
      <c r="I632" s="20" t="s">
        <v>125</v>
      </c>
      <c r="J632" s="20" t="s">
        <v>125</v>
      </c>
      <c r="K632" s="116">
        <v>5</v>
      </c>
      <c r="L632" s="20" t="s">
        <v>125</v>
      </c>
      <c r="M632" s="20" t="s">
        <v>125</v>
      </c>
      <c r="N632" s="20" t="s">
        <v>125</v>
      </c>
      <c r="O632" s="116">
        <v>7</v>
      </c>
      <c r="P632" s="20" t="s">
        <v>125</v>
      </c>
      <c r="Q632" s="20" t="s">
        <v>125</v>
      </c>
      <c r="R632" s="20" t="s">
        <v>125</v>
      </c>
      <c r="S632" s="116">
        <v>7</v>
      </c>
      <c r="T632" s="114">
        <f t="shared" si="24"/>
        <v>19</v>
      </c>
    </row>
    <row r="633" spans="1:20" ht="56" x14ac:dyDescent="0.2">
      <c r="A633" s="19" t="s">
        <v>69</v>
      </c>
      <c r="B633" s="19" t="s">
        <v>34</v>
      </c>
      <c r="C633" s="219" t="s">
        <v>712</v>
      </c>
      <c r="D633" s="19" t="s">
        <v>607</v>
      </c>
      <c r="E633" s="220" t="s">
        <v>713</v>
      </c>
      <c r="F633" s="221" t="s">
        <v>714</v>
      </c>
      <c r="G633" s="222">
        <v>22</v>
      </c>
      <c r="H633" s="20" t="s">
        <v>125</v>
      </c>
      <c r="I633" s="20" t="s">
        <v>125</v>
      </c>
      <c r="J633" s="20" t="s">
        <v>125</v>
      </c>
      <c r="K633" s="116">
        <v>4</v>
      </c>
      <c r="L633" s="20" t="s">
        <v>125</v>
      </c>
      <c r="M633" s="20" t="s">
        <v>125</v>
      </c>
      <c r="N633" s="20" t="s">
        <v>125</v>
      </c>
      <c r="O633" s="116">
        <v>9</v>
      </c>
      <c r="P633" s="20" t="s">
        <v>125</v>
      </c>
      <c r="Q633" s="20" t="s">
        <v>125</v>
      </c>
      <c r="R633" s="20" t="s">
        <v>125</v>
      </c>
      <c r="S633" s="116">
        <v>9</v>
      </c>
      <c r="T633" s="114">
        <f t="shared" si="24"/>
        <v>22</v>
      </c>
    </row>
    <row r="634" spans="1:20" ht="56" x14ac:dyDescent="0.2">
      <c r="A634" s="19" t="s">
        <v>69</v>
      </c>
      <c r="B634" s="19" t="s">
        <v>34</v>
      </c>
      <c r="C634" s="219" t="s">
        <v>712</v>
      </c>
      <c r="D634" s="19" t="s">
        <v>608</v>
      </c>
      <c r="E634" s="220" t="s">
        <v>713</v>
      </c>
      <c r="F634" s="221" t="s">
        <v>714</v>
      </c>
      <c r="G634" s="222">
        <v>38</v>
      </c>
      <c r="H634" s="20" t="s">
        <v>125</v>
      </c>
      <c r="I634" s="20" t="s">
        <v>125</v>
      </c>
      <c r="J634" s="20" t="s">
        <v>125</v>
      </c>
      <c r="K634" s="20" t="s">
        <v>125</v>
      </c>
      <c r="L634" s="116">
        <v>13</v>
      </c>
      <c r="M634" s="20" t="s">
        <v>125</v>
      </c>
      <c r="N634" s="20" t="s">
        <v>125</v>
      </c>
      <c r="O634" s="116">
        <v>13</v>
      </c>
      <c r="P634" s="20" t="s">
        <v>125</v>
      </c>
      <c r="Q634" s="20" t="s">
        <v>125</v>
      </c>
      <c r="R634" s="116">
        <v>12</v>
      </c>
      <c r="S634" s="20" t="s">
        <v>125</v>
      </c>
      <c r="T634" s="114">
        <f t="shared" si="24"/>
        <v>38</v>
      </c>
    </row>
    <row r="635" spans="1:20" ht="56" x14ac:dyDescent="0.2">
      <c r="A635" s="19" t="s">
        <v>69</v>
      </c>
      <c r="B635" s="19" t="s">
        <v>34</v>
      </c>
      <c r="C635" s="219" t="s">
        <v>712</v>
      </c>
      <c r="D635" s="19" t="s">
        <v>609</v>
      </c>
      <c r="E635" s="220" t="s">
        <v>713</v>
      </c>
      <c r="F635" s="221" t="s">
        <v>714</v>
      </c>
      <c r="G635" s="222">
        <v>22</v>
      </c>
      <c r="H635" s="20" t="s">
        <v>125</v>
      </c>
      <c r="I635" s="20" t="s">
        <v>125</v>
      </c>
      <c r="J635" s="116">
        <v>5</v>
      </c>
      <c r="K635" s="116">
        <v>5</v>
      </c>
      <c r="L635" s="20" t="s">
        <v>125</v>
      </c>
      <c r="M635" s="20" t="s">
        <v>125</v>
      </c>
      <c r="N635" s="116">
        <v>7</v>
      </c>
      <c r="O635" s="20" t="s">
        <v>125</v>
      </c>
      <c r="P635" s="20" t="s">
        <v>125</v>
      </c>
      <c r="Q635" s="20" t="s">
        <v>125</v>
      </c>
      <c r="R635" s="116">
        <v>5</v>
      </c>
      <c r="S635" s="20" t="s">
        <v>125</v>
      </c>
      <c r="T635" s="114">
        <f t="shared" si="24"/>
        <v>22</v>
      </c>
    </row>
    <row r="636" spans="1:20" ht="56" x14ac:dyDescent="0.2">
      <c r="A636" s="19" t="s">
        <v>69</v>
      </c>
      <c r="B636" s="19" t="s">
        <v>34</v>
      </c>
      <c r="C636" s="219" t="s">
        <v>712</v>
      </c>
      <c r="D636" s="19" t="s">
        <v>610</v>
      </c>
      <c r="E636" s="220" t="s">
        <v>713</v>
      </c>
      <c r="F636" s="221" t="s">
        <v>714</v>
      </c>
      <c r="G636" s="222">
        <v>15</v>
      </c>
      <c r="H636" s="20" t="s">
        <v>125</v>
      </c>
      <c r="I636" s="20" t="s">
        <v>125</v>
      </c>
      <c r="J636" s="20" t="s">
        <v>125</v>
      </c>
      <c r="K636" s="116">
        <v>3</v>
      </c>
      <c r="L636" s="20" t="s">
        <v>125</v>
      </c>
      <c r="M636" s="20" t="s">
        <v>125</v>
      </c>
      <c r="N636" s="20" t="s">
        <v>125</v>
      </c>
      <c r="O636" s="116">
        <v>6</v>
      </c>
      <c r="P636" s="20" t="s">
        <v>125</v>
      </c>
      <c r="Q636" s="20" t="s">
        <v>125</v>
      </c>
      <c r="R636" s="20" t="s">
        <v>125</v>
      </c>
      <c r="S636" s="116">
        <v>6</v>
      </c>
      <c r="T636" s="114">
        <f t="shared" si="24"/>
        <v>15</v>
      </c>
    </row>
    <row r="637" spans="1:20" ht="56" x14ac:dyDescent="0.2">
      <c r="A637" s="19" t="s">
        <v>69</v>
      </c>
      <c r="B637" s="19" t="s">
        <v>34</v>
      </c>
      <c r="C637" s="219" t="s">
        <v>712</v>
      </c>
      <c r="D637" s="19" t="s">
        <v>611</v>
      </c>
      <c r="E637" s="220" t="s">
        <v>713</v>
      </c>
      <c r="F637" s="221" t="s">
        <v>714</v>
      </c>
      <c r="G637" s="222">
        <v>45</v>
      </c>
      <c r="H637" s="20" t="s">
        <v>125</v>
      </c>
      <c r="I637" s="20" t="s">
        <v>125</v>
      </c>
      <c r="J637" s="20" t="s">
        <v>125</v>
      </c>
      <c r="K637" s="20" t="s">
        <v>125</v>
      </c>
      <c r="L637" s="116">
        <v>9</v>
      </c>
      <c r="M637" s="20" t="s">
        <v>125</v>
      </c>
      <c r="N637" s="20" t="s">
        <v>125</v>
      </c>
      <c r="O637" s="20" t="s">
        <v>125</v>
      </c>
      <c r="P637" s="116">
        <v>18</v>
      </c>
      <c r="Q637" s="20" t="s">
        <v>125</v>
      </c>
      <c r="R637" s="20" t="s">
        <v>125</v>
      </c>
      <c r="S637" s="116">
        <v>18</v>
      </c>
      <c r="T637" s="114">
        <f t="shared" si="24"/>
        <v>45</v>
      </c>
    </row>
    <row r="638" spans="1:20" ht="56" x14ac:dyDescent="0.2">
      <c r="A638" s="19" t="s">
        <v>69</v>
      </c>
      <c r="B638" s="19" t="s">
        <v>34</v>
      </c>
      <c r="C638" s="219" t="s">
        <v>712</v>
      </c>
      <c r="D638" s="19" t="s">
        <v>612</v>
      </c>
      <c r="E638" s="220" t="s">
        <v>713</v>
      </c>
      <c r="F638" s="221" t="s">
        <v>714</v>
      </c>
      <c r="G638" s="222">
        <v>46</v>
      </c>
      <c r="H638" s="20" t="s">
        <v>125</v>
      </c>
      <c r="I638" s="20" t="s">
        <v>125</v>
      </c>
      <c r="J638" s="20" t="s">
        <v>125</v>
      </c>
      <c r="K638" s="20" t="s">
        <v>125</v>
      </c>
      <c r="L638" s="116">
        <v>9</v>
      </c>
      <c r="M638" s="20" t="s">
        <v>125</v>
      </c>
      <c r="N638" s="20" t="s">
        <v>125</v>
      </c>
      <c r="O638" s="20" t="s">
        <v>125</v>
      </c>
      <c r="P638" s="116">
        <v>18</v>
      </c>
      <c r="Q638" s="20" t="s">
        <v>125</v>
      </c>
      <c r="R638" s="20" t="s">
        <v>125</v>
      </c>
      <c r="S638" s="116">
        <v>19</v>
      </c>
      <c r="T638" s="114">
        <f t="shared" si="24"/>
        <v>46</v>
      </c>
    </row>
    <row r="639" spans="1:20" ht="56" x14ac:dyDescent="0.2">
      <c r="A639" s="19" t="s">
        <v>69</v>
      </c>
      <c r="B639" s="19" t="s">
        <v>34</v>
      </c>
      <c r="C639" s="219" t="s">
        <v>712</v>
      </c>
      <c r="D639" s="19" t="s">
        <v>613</v>
      </c>
      <c r="E639" s="220" t="s">
        <v>713</v>
      </c>
      <c r="F639" s="221" t="s">
        <v>714</v>
      </c>
      <c r="G639" s="222">
        <v>34</v>
      </c>
      <c r="H639" s="20" t="s">
        <v>125</v>
      </c>
      <c r="I639" s="20" t="s">
        <v>125</v>
      </c>
      <c r="J639" s="20" t="s">
        <v>125</v>
      </c>
      <c r="K639" s="20" t="s">
        <v>125</v>
      </c>
      <c r="L639" s="116">
        <v>7</v>
      </c>
      <c r="M639" s="20" t="s">
        <v>125</v>
      </c>
      <c r="N639" s="20" t="s">
        <v>125</v>
      </c>
      <c r="O639" s="20" t="s">
        <v>125</v>
      </c>
      <c r="P639" s="116">
        <v>13</v>
      </c>
      <c r="Q639" s="20" t="s">
        <v>125</v>
      </c>
      <c r="R639" s="20" t="s">
        <v>125</v>
      </c>
      <c r="S639" s="116">
        <v>14</v>
      </c>
      <c r="T639" s="114">
        <f t="shared" si="24"/>
        <v>34</v>
      </c>
    </row>
    <row r="640" spans="1:20" ht="56" x14ac:dyDescent="0.2">
      <c r="A640" s="19" t="s">
        <v>69</v>
      </c>
      <c r="B640" s="19" t="s">
        <v>34</v>
      </c>
      <c r="C640" s="219" t="s">
        <v>712</v>
      </c>
      <c r="D640" s="19" t="s">
        <v>614</v>
      </c>
      <c r="E640" s="220" t="s">
        <v>713</v>
      </c>
      <c r="F640" s="221" t="s">
        <v>714</v>
      </c>
      <c r="G640" s="222">
        <v>9</v>
      </c>
      <c r="H640" s="20" t="s">
        <v>125</v>
      </c>
      <c r="I640" s="20" t="s">
        <v>125</v>
      </c>
      <c r="J640" s="20" t="s">
        <v>125</v>
      </c>
      <c r="K640" s="116">
        <v>3</v>
      </c>
      <c r="L640" s="20" t="s">
        <v>125</v>
      </c>
      <c r="M640" s="20" t="s">
        <v>125</v>
      </c>
      <c r="N640" s="20" t="s">
        <v>125</v>
      </c>
      <c r="O640" s="116">
        <v>4</v>
      </c>
      <c r="P640" s="20" t="s">
        <v>125</v>
      </c>
      <c r="Q640" s="20" t="s">
        <v>125</v>
      </c>
      <c r="R640" s="20" t="s">
        <v>125</v>
      </c>
      <c r="S640" s="116">
        <v>2</v>
      </c>
      <c r="T640" s="114">
        <f t="shared" si="24"/>
        <v>9</v>
      </c>
    </row>
    <row r="641" spans="1:20" ht="56" x14ac:dyDescent="0.2">
      <c r="A641" s="19" t="s">
        <v>69</v>
      </c>
      <c r="B641" s="19" t="s">
        <v>34</v>
      </c>
      <c r="C641" s="219" t="s">
        <v>712</v>
      </c>
      <c r="D641" s="19" t="s">
        <v>615</v>
      </c>
      <c r="E641" s="220" t="s">
        <v>713</v>
      </c>
      <c r="F641" s="221" t="s">
        <v>714</v>
      </c>
      <c r="G641" s="222">
        <v>59</v>
      </c>
      <c r="H641" s="20" t="s">
        <v>125</v>
      </c>
      <c r="I641" s="20" t="s">
        <v>125</v>
      </c>
      <c r="J641" s="20" t="s">
        <v>125</v>
      </c>
      <c r="K641" s="116">
        <v>25</v>
      </c>
      <c r="L641" s="20" t="s">
        <v>125</v>
      </c>
      <c r="M641" s="116">
        <v>24</v>
      </c>
      <c r="N641" s="20" t="s">
        <v>125</v>
      </c>
      <c r="O641" s="20" t="s">
        <v>125</v>
      </c>
      <c r="P641" s="20" t="s">
        <v>125</v>
      </c>
      <c r="Q641" s="20" t="s">
        <v>125</v>
      </c>
      <c r="R641" s="20" t="s">
        <v>125</v>
      </c>
      <c r="S641" s="116">
        <v>10</v>
      </c>
      <c r="T641" s="114">
        <f t="shared" si="24"/>
        <v>59</v>
      </c>
    </row>
    <row r="642" spans="1:20" ht="56" x14ac:dyDescent="0.2">
      <c r="A642" s="19" t="s">
        <v>69</v>
      </c>
      <c r="B642" s="19" t="s">
        <v>34</v>
      </c>
      <c r="C642" s="219" t="s">
        <v>712</v>
      </c>
      <c r="D642" s="19" t="s">
        <v>616</v>
      </c>
      <c r="E642" s="220" t="s">
        <v>713</v>
      </c>
      <c r="F642" s="221" t="s">
        <v>714</v>
      </c>
      <c r="G642" s="222">
        <v>19</v>
      </c>
      <c r="H642" s="20" t="s">
        <v>125</v>
      </c>
      <c r="I642" s="20" t="s">
        <v>125</v>
      </c>
      <c r="J642" s="20" t="s">
        <v>125</v>
      </c>
      <c r="K642" s="20" t="s">
        <v>125</v>
      </c>
      <c r="L642" s="20" t="s">
        <v>125</v>
      </c>
      <c r="M642" s="116">
        <v>6</v>
      </c>
      <c r="N642" s="20" t="s">
        <v>125</v>
      </c>
      <c r="O642" s="20" t="s">
        <v>125</v>
      </c>
      <c r="P642" s="116">
        <v>6</v>
      </c>
      <c r="Q642" s="20" t="s">
        <v>125</v>
      </c>
      <c r="R642" s="116">
        <v>7</v>
      </c>
      <c r="S642" s="20" t="s">
        <v>125</v>
      </c>
      <c r="T642" s="114">
        <f t="shared" si="24"/>
        <v>19</v>
      </c>
    </row>
    <row r="643" spans="1:20" ht="56" x14ac:dyDescent="0.2">
      <c r="A643" s="19" t="s">
        <v>69</v>
      </c>
      <c r="B643" s="19" t="s">
        <v>34</v>
      </c>
      <c r="C643" s="219" t="s">
        <v>712</v>
      </c>
      <c r="D643" s="19" t="s">
        <v>617</v>
      </c>
      <c r="E643" s="220" t="s">
        <v>713</v>
      </c>
      <c r="F643" s="221" t="s">
        <v>714</v>
      </c>
      <c r="G643" s="222">
        <v>11</v>
      </c>
      <c r="H643" s="20" t="s">
        <v>125</v>
      </c>
      <c r="I643" s="20" t="s">
        <v>125</v>
      </c>
      <c r="J643" s="20" t="s">
        <v>125</v>
      </c>
      <c r="K643" s="20" t="s">
        <v>125</v>
      </c>
      <c r="L643" s="20" t="s">
        <v>125</v>
      </c>
      <c r="M643" s="116">
        <v>3</v>
      </c>
      <c r="N643" s="20" t="s">
        <v>125</v>
      </c>
      <c r="O643" s="20" t="s">
        <v>125</v>
      </c>
      <c r="P643" s="116">
        <v>4</v>
      </c>
      <c r="Q643" s="20" t="s">
        <v>125</v>
      </c>
      <c r="R643" s="116">
        <v>4</v>
      </c>
      <c r="S643" s="20" t="s">
        <v>125</v>
      </c>
      <c r="T643" s="114">
        <f t="shared" si="24"/>
        <v>11</v>
      </c>
    </row>
    <row r="644" spans="1:20" ht="56" x14ac:dyDescent="0.2">
      <c r="A644" s="19" t="s">
        <v>69</v>
      </c>
      <c r="B644" s="19" t="s">
        <v>34</v>
      </c>
      <c r="C644" s="219" t="s">
        <v>712</v>
      </c>
      <c r="D644" s="19" t="s">
        <v>618</v>
      </c>
      <c r="E644" s="220" t="s">
        <v>713</v>
      </c>
      <c r="F644" s="221" t="s">
        <v>714</v>
      </c>
      <c r="G644" s="222">
        <v>30</v>
      </c>
      <c r="H644" s="20" t="s">
        <v>125</v>
      </c>
      <c r="I644" s="20" t="s">
        <v>125</v>
      </c>
      <c r="J644" s="20" t="s">
        <v>125</v>
      </c>
      <c r="K644" s="116">
        <v>6</v>
      </c>
      <c r="L644" s="20" t="s">
        <v>125</v>
      </c>
      <c r="M644" s="20" t="s">
        <v>125</v>
      </c>
      <c r="N644" s="20" t="s">
        <v>125</v>
      </c>
      <c r="O644" s="116">
        <v>12</v>
      </c>
      <c r="P644" s="20" t="s">
        <v>125</v>
      </c>
      <c r="Q644" s="20" t="s">
        <v>125</v>
      </c>
      <c r="R644" s="20" t="s">
        <v>125</v>
      </c>
      <c r="S644" s="116">
        <v>12</v>
      </c>
      <c r="T644" s="114">
        <f t="shared" ref="T644" si="25">+SUM(H644:S644)</f>
        <v>30</v>
      </c>
    </row>
    <row r="645" spans="1:20" s="9" customFormat="1" ht="56" x14ac:dyDescent="0.2">
      <c r="A645" s="47" t="s">
        <v>35</v>
      </c>
      <c r="B645" s="47" t="s">
        <v>630</v>
      </c>
      <c r="C645" s="19" t="s">
        <v>715</v>
      </c>
      <c r="D645" s="19" t="s">
        <v>596</v>
      </c>
      <c r="E645" s="19" t="s">
        <v>207</v>
      </c>
      <c r="F645" s="19" t="s">
        <v>716</v>
      </c>
      <c r="G645" s="85">
        <v>15</v>
      </c>
      <c r="H645" s="20" t="s">
        <v>125</v>
      </c>
      <c r="I645" s="20" t="s">
        <v>125</v>
      </c>
      <c r="J645" s="20" t="s">
        <v>125</v>
      </c>
      <c r="K645" s="20" t="s">
        <v>125</v>
      </c>
      <c r="L645" s="25">
        <v>3</v>
      </c>
      <c r="M645" s="20" t="s">
        <v>125</v>
      </c>
      <c r="N645" s="20" t="s">
        <v>125</v>
      </c>
      <c r="O645" s="25">
        <v>5</v>
      </c>
      <c r="P645" s="20" t="s">
        <v>125</v>
      </c>
      <c r="Q645" s="20" t="s">
        <v>125</v>
      </c>
      <c r="R645" s="25">
        <v>7</v>
      </c>
      <c r="S645" s="20" t="s">
        <v>125</v>
      </c>
      <c r="T645" s="18">
        <f>+SUM(H645:S645)</f>
        <v>15</v>
      </c>
    </row>
    <row r="646" spans="1:20" s="9" customFormat="1" ht="56" x14ac:dyDescent="0.2">
      <c r="A646" s="47" t="s">
        <v>35</v>
      </c>
      <c r="B646" s="47" t="s">
        <v>630</v>
      </c>
      <c r="C646" s="19" t="s">
        <v>715</v>
      </c>
      <c r="D646" s="19" t="s">
        <v>600</v>
      </c>
      <c r="E646" s="19" t="s">
        <v>207</v>
      </c>
      <c r="F646" s="19" t="s">
        <v>716</v>
      </c>
      <c r="G646" s="85">
        <v>15</v>
      </c>
      <c r="H646" s="20" t="s">
        <v>125</v>
      </c>
      <c r="I646" s="20" t="s">
        <v>125</v>
      </c>
      <c r="J646" s="20" t="s">
        <v>125</v>
      </c>
      <c r="K646" s="20" t="s">
        <v>125</v>
      </c>
      <c r="L646" s="25">
        <v>3</v>
      </c>
      <c r="M646" s="20" t="s">
        <v>125</v>
      </c>
      <c r="N646" s="20" t="s">
        <v>125</v>
      </c>
      <c r="O646" s="25">
        <v>5</v>
      </c>
      <c r="P646" s="20" t="s">
        <v>125</v>
      </c>
      <c r="Q646" s="20" t="s">
        <v>125</v>
      </c>
      <c r="R646" s="25">
        <v>7</v>
      </c>
      <c r="S646" s="20" t="s">
        <v>125</v>
      </c>
      <c r="T646" s="18">
        <f t="shared" ref="T646:T664" si="26">+SUM(H646:S646)</f>
        <v>15</v>
      </c>
    </row>
    <row r="647" spans="1:20" s="9" customFormat="1" ht="56" x14ac:dyDescent="0.2">
      <c r="A647" s="47" t="s">
        <v>35</v>
      </c>
      <c r="B647" s="47" t="s">
        <v>630</v>
      </c>
      <c r="C647" s="19" t="s">
        <v>715</v>
      </c>
      <c r="D647" s="19" t="s">
        <v>601</v>
      </c>
      <c r="E647" s="19" t="s">
        <v>207</v>
      </c>
      <c r="F647" s="19" t="s">
        <v>716</v>
      </c>
      <c r="G647" s="85">
        <v>15</v>
      </c>
      <c r="H647" s="20" t="s">
        <v>125</v>
      </c>
      <c r="I647" s="20" t="s">
        <v>125</v>
      </c>
      <c r="J647" s="20" t="s">
        <v>125</v>
      </c>
      <c r="K647" s="20" t="s">
        <v>125</v>
      </c>
      <c r="L647" s="25">
        <v>3</v>
      </c>
      <c r="M647" s="20" t="s">
        <v>125</v>
      </c>
      <c r="N647" s="20" t="s">
        <v>125</v>
      </c>
      <c r="O647" s="25">
        <v>5</v>
      </c>
      <c r="P647" s="20" t="s">
        <v>125</v>
      </c>
      <c r="Q647" s="20" t="s">
        <v>125</v>
      </c>
      <c r="R647" s="25">
        <v>7</v>
      </c>
      <c r="S647" s="20" t="s">
        <v>125</v>
      </c>
      <c r="T647" s="18">
        <f t="shared" si="26"/>
        <v>15</v>
      </c>
    </row>
    <row r="648" spans="1:20" s="9" customFormat="1" ht="56" x14ac:dyDescent="0.2">
      <c r="A648" s="47" t="s">
        <v>35</v>
      </c>
      <c r="B648" s="47" t="s">
        <v>630</v>
      </c>
      <c r="C648" s="19" t="s">
        <v>715</v>
      </c>
      <c r="D648" s="19" t="s">
        <v>602</v>
      </c>
      <c r="E648" s="19" t="s">
        <v>207</v>
      </c>
      <c r="F648" s="19" t="s">
        <v>716</v>
      </c>
      <c r="G648" s="85">
        <v>15</v>
      </c>
      <c r="H648" s="20" t="s">
        <v>125</v>
      </c>
      <c r="I648" s="20" t="s">
        <v>125</v>
      </c>
      <c r="J648" s="20" t="s">
        <v>125</v>
      </c>
      <c r="K648" s="20" t="s">
        <v>125</v>
      </c>
      <c r="L648" s="25">
        <v>3</v>
      </c>
      <c r="M648" s="20" t="s">
        <v>125</v>
      </c>
      <c r="N648" s="20" t="s">
        <v>125</v>
      </c>
      <c r="O648" s="25">
        <v>5</v>
      </c>
      <c r="P648" s="20" t="s">
        <v>125</v>
      </c>
      <c r="Q648" s="20" t="s">
        <v>125</v>
      </c>
      <c r="R648" s="25">
        <v>7</v>
      </c>
      <c r="S648" s="20" t="s">
        <v>125</v>
      </c>
      <c r="T648" s="18">
        <f t="shared" si="26"/>
        <v>15</v>
      </c>
    </row>
    <row r="649" spans="1:20" s="9" customFormat="1" ht="56" x14ac:dyDescent="0.2">
      <c r="A649" s="47" t="s">
        <v>35</v>
      </c>
      <c r="B649" s="47" t="s">
        <v>630</v>
      </c>
      <c r="C649" s="19" t="s">
        <v>715</v>
      </c>
      <c r="D649" s="19" t="s">
        <v>603</v>
      </c>
      <c r="E649" s="19" t="s">
        <v>207</v>
      </c>
      <c r="F649" s="19" t="s">
        <v>716</v>
      </c>
      <c r="G649" s="85">
        <v>15</v>
      </c>
      <c r="H649" s="20" t="s">
        <v>125</v>
      </c>
      <c r="I649" s="20" t="s">
        <v>125</v>
      </c>
      <c r="J649" s="20" t="s">
        <v>125</v>
      </c>
      <c r="K649" s="20" t="s">
        <v>125</v>
      </c>
      <c r="L649" s="25">
        <v>3</v>
      </c>
      <c r="M649" s="20" t="s">
        <v>125</v>
      </c>
      <c r="N649" s="20" t="s">
        <v>125</v>
      </c>
      <c r="O649" s="25">
        <v>5</v>
      </c>
      <c r="P649" s="20" t="s">
        <v>125</v>
      </c>
      <c r="Q649" s="20" t="s">
        <v>125</v>
      </c>
      <c r="R649" s="25">
        <v>7</v>
      </c>
      <c r="S649" s="20" t="s">
        <v>125</v>
      </c>
      <c r="T649" s="18">
        <f t="shared" si="26"/>
        <v>15</v>
      </c>
    </row>
    <row r="650" spans="1:20" s="9" customFormat="1" ht="56" x14ac:dyDescent="0.2">
      <c r="A650" s="47" t="s">
        <v>35</v>
      </c>
      <c r="B650" s="47" t="s">
        <v>630</v>
      </c>
      <c r="C650" s="19" t="s">
        <v>715</v>
      </c>
      <c r="D650" s="19" t="s">
        <v>604</v>
      </c>
      <c r="E650" s="19" t="s">
        <v>207</v>
      </c>
      <c r="F650" s="19" t="s">
        <v>716</v>
      </c>
      <c r="G650" s="85">
        <v>20</v>
      </c>
      <c r="H650" s="20" t="s">
        <v>125</v>
      </c>
      <c r="I650" s="20" t="s">
        <v>125</v>
      </c>
      <c r="J650" s="20" t="s">
        <v>125</v>
      </c>
      <c r="K650" s="20" t="s">
        <v>125</v>
      </c>
      <c r="L650" s="25">
        <v>6</v>
      </c>
      <c r="M650" s="20" t="s">
        <v>125</v>
      </c>
      <c r="N650" s="20" t="s">
        <v>125</v>
      </c>
      <c r="O650" s="25">
        <v>7</v>
      </c>
      <c r="P650" s="20" t="s">
        <v>125</v>
      </c>
      <c r="Q650" s="20" t="s">
        <v>125</v>
      </c>
      <c r="R650" s="25">
        <v>7</v>
      </c>
      <c r="S650" s="20" t="s">
        <v>125</v>
      </c>
      <c r="T650" s="18">
        <f t="shared" si="26"/>
        <v>20</v>
      </c>
    </row>
    <row r="651" spans="1:20" s="9" customFormat="1" ht="56" x14ac:dyDescent="0.2">
      <c r="A651" s="47" t="s">
        <v>35</v>
      </c>
      <c r="B651" s="47" t="s">
        <v>630</v>
      </c>
      <c r="C651" s="19" t="s">
        <v>715</v>
      </c>
      <c r="D651" s="19" t="s">
        <v>605</v>
      </c>
      <c r="E651" s="19" t="s">
        <v>207</v>
      </c>
      <c r="F651" s="19" t="s">
        <v>716</v>
      </c>
      <c r="G651" s="85">
        <v>14</v>
      </c>
      <c r="H651" s="20" t="s">
        <v>125</v>
      </c>
      <c r="I651" s="20" t="s">
        <v>125</v>
      </c>
      <c r="J651" s="20" t="s">
        <v>125</v>
      </c>
      <c r="K651" s="20" t="s">
        <v>125</v>
      </c>
      <c r="L651" s="25">
        <v>4</v>
      </c>
      <c r="M651" s="20" t="s">
        <v>125</v>
      </c>
      <c r="N651" s="20" t="s">
        <v>125</v>
      </c>
      <c r="O651" s="25">
        <v>5</v>
      </c>
      <c r="P651" s="20" t="s">
        <v>125</v>
      </c>
      <c r="Q651" s="20" t="s">
        <v>125</v>
      </c>
      <c r="R651" s="25">
        <v>5</v>
      </c>
      <c r="S651" s="20" t="s">
        <v>125</v>
      </c>
      <c r="T651" s="18">
        <f t="shared" si="26"/>
        <v>14</v>
      </c>
    </row>
    <row r="652" spans="1:20" s="9" customFormat="1" ht="56" x14ac:dyDescent="0.2">
      <c r="A652" s="47" t="s">
        <v>35</v>
      </c>
      <c r="B652" s="47" t="s">
        <v>630</v>
      </c>
      <c r="C652" s="19" t="s">
        <v>715</v>
      </c>
      <c r="D652" s="19" t="s">
        <v>606</v>
      </c>
      <c r="E652" s="19" t="s">
        <v>207</v>
      </c>
      <c r="F652" s="19" t="s">
        <v>716</v>
      </c>
      <c r="G652" s="85">
        <v>20</v>
      </c>
      <c r="H652" s="20" t="s">
        <v>125</v>
      </c>
      <c r="I652" s="20" t="s">
        <v>125</v>
      </c>
      <c r="J652" s="20" t="s">
        <v>125</v>
      </c>
      <c r="K652" s="20" t="s">
        <v>125</v>
      </c>
      <c r="L652" s="25">
        <v>6</v>
      </c>
      <c r="M652" s="20" t="s">
        <v>125</v>
      </c>
      <c r="N652" s="20" t="s">
        <v>125</v>
      </c>
      <c r="O652" s="25">
        <v>7</v>
      </c>
      <c r="P652" s="20" t="s">
        <v>125</v>
      </c>
      <c r="Q652" s="20" t="s">
        <v>125</v>
      </c>
      <c r="R652" s="25">
        <v>7</v>
      </c>
      <c r="S652" s="20" t="s">
        <v>125</v>
      </c>
      <c r="T652" s="18">
        <f t="shared" si="26"/>
        <v>20</v>
      </c>
    </row>
    <row r="653" spans="1:20" s="9" customFormat="1" ht="56" x14ac:dyDescent="0.2">
      <c r="A653" s="47" t="s">
        <v>35</v>
      </c>
      <c r="B653" s="47" t="s">
        <v>630</v>
      </c>
      <c r="C653" s="19" t="s">
        <v>715</v>
      </c>
      <c r="D653" s="19" t="s">
        <v>607</v>
      </c>
      <c r="E653" s="19" t="s">
        <v>207</v>
      </c>
      <c r="F653" s="19" t="s">
        <v>716</v>
      </c>
      <c r="G653" s="85">
        <v>18</v>
      </c>
      <c r="H653" s="20" t="s">
        <v>125</v>
      </c>
      <c r="I653" s="20" t="s">
        <v>125</v>
      </c>
      <c r="J653" s="20" t="s">
        <v>125</v>
      </c>
      <c r="K653" s="20" t="s">
        <v>125</v>
      </c>
      <c r="L653" s="25">
        <v>6</v>
      </c>
      <c r="M653" s="20" t="s">
        <v>125</v>
      </c>
      <c r="N653" s="20" t="s">
        <v>125</v>
      </c>
      <c r="O653" s="25">
        <v>6</v>
      </c>
      <c r="P653" s="20" t="s">
        <v>125</v>
      </c>
      <c r="Q653" s="20" t="s">
        <v>125</v>
      </c>
      <c r="R653" s="25">
        <v>6</v>
      </c>
      <c r="S653" s="20" t="s">
        <v>125</v>
      </c>
      <c r="T653" s="18">
        <f t="shared" si="26"/>
        <v>18</v>
      </c>
    </row>
    <row r="654" spans="1:20" s="9" customFormat="1" ht="56" x14ac:dyDescent="0.2">
      <c r="A654" s="47" t="s">
        <v>35</v>
      </c>
      <c r="B654" s="47" t="s">
        <v>630</v>
      </c>
      <c r="C654" s="19" t="s">
        <v>715</v>
      </c>
      <c r="D654" s="19" t="s">
        <v>608</v>
      </c>
      <c r="E654" s="19" t="s">
        <v>207</v>
      </c>
      <c r="F654" s="19" t="s">
        <v>716</v>
      </c>
      <c r="G654" s="85">
        <v>20</v>
      </c>
      <c r="H654" s="20" t="s">
        <v>125</v>
      </c>
      <c r="I654" s="20" t="s">
        <v>125</v>
      </c>
      <c r="J654" s="20" t="s">
        <v>125</v>
      </c>
      <c r="K654" s="20" t="s">
        <v>125</v>
      </c>
      <c r="L654" s="25">
        <v>6</v>
      </c>
      <c r="M654" s="20" t="s">
        <v>125</v>
      </c>
      <c r="N654" s="20" t="s">
        <v>125</v>
      </c>
      <c r="O654" s="25">
        <v>7</v>
      </c>
      <c r="P654" s="20" t="s">
        <v>125</v>
      </c>
      <c r="Q654" s="20" t="s">
        <v>125</v>
      </c>
      <c r="R654" s="25">
        <v>7</v>
      </c>
      <c r="S654" s="20" t="s">
        <v>125</v>
      </c>
      <c r="T654" s="18">
        <f t="shared" si="26"/>
        <v>20</v>
      </c>
    </row>
    <row r="655" spans="1:20" s="9" customFormat="1" ht="56" x14ac:dyDescent="0.2">
      <c r="A655" s="47" t="s">
        <v>35</v>
      </c>
      <c r="B655" s="47" t="s">
        <v>630</v>
      </c>
      <c r="C655" s="19" t="s">
        <v>715</v>
      </c>
      <c r="D655" s="19" t="s">
        <v>609</v>
      </c>
      <c r="E655" s="19" t="s">
        <v>207</v>
      </c>
      <c r="F655" s="19" t="s">
        <v>716</v>
      </c>
      <c r="G655" s="85">
        <v>20</v>
      </c>
      <c r="H655" s="20" t="s">
        <v>125</v>
      </c>
      <c r="I655" s="20" t="s">
        <v>125</v>
      </c>
      <c r="J655" s="20" t="s">
        <v>125</v>
      </c>
      <c r="K655" s="20" t="s">
        <v>125</v>
      </c>
      <c r="L655" s="25">
        <v>6</v>
      </c>
      <c r="M655" s="20" t="s">
        <v>125</v>
      </c>
      <c r="N655" s="20" t="s">
        <v>125</v>
      </c>
      <c r="O655" s="25">
        <v>7</v>
      </c>
      <c r="P655" s="20" t="s">
        <v>125</v>
      </c>
      <c r="Q655" s="20" t="s">
        <v>125</v>
      </c>
      <c r="R655" s="25">
        <v>7</v>
      </c>
      <c r="S655" s="20" t="s">
        <v>125</v>
      </c>
      <c r="T655" s="18">
        <f t="shared" si="26"/>
        <v>20</v>
      </c>
    </row>
    <row r="656" spans="1:20" s="9" customFormat="1" ht="56" x14ac:dyDescent="0.2">
      <c r="A656" s="47" t="s">
        <v>35</v>
      </c>
      <c r="B656" s="47" t="s">
        <v>630</v>
      </c>
      <c r="C656" s="19" t="s">
        <v>715</v>
      </c>
      <c r="D656" s="19" t="s">
        <v>610</v>
      </c>
      <c r="E656" s="19" t="s">
        <v>207</v>
      </c>
      <c r="F656" s="19" t="s">
        <v>716</v>
      </c>
      <c r="G656" s="85">
        <v>18</v>
      </c>
      <c r="H656" s="20" t="s">
        <v>125</v>
      </c>
      <c r="I656" s="20" t="s">
        <v>125</v>
      </c>
      <c r="J656" s="20" t="s">
        <v>125</v>
      </c>
      <c r="K656" s="20" t="s">
        <v>125</v>
      </c>
      <c r="L656" s="25">
        <v>3</v>
      </c>
      <c r="M656" s="20" t="s">
        <v>125</v>
      </c>
      <c r="N656" s="20" t="s">
        <v>125</v>
      </c>
      <c r="O656" s="25">
        <v>5</v>
      </c>
      <c r="P656" s="20" t="s">
        <v>125</v>
      </c>
      <c r="Q656" s="20" t="s">
        <v>125</v>
      </c>
      <c r="R656" s="25">
        <v>10</v>
      </c>
      <c r="S656" s="20" t="s">
        <v>125</v>
      </c>
      <c r="T656" s="18">
        <f t="shared" si="26"/>
        <v>18</v>
      </c>
    </row>
    <row r="657" spans="1:20" s="9" customFormat="1" ht="56" x14ac:dyDescent="0.2">
      <c r="A657" s="47" t="s">
        <v>35</v>
      </c>
      <c r="B657" s="47" t="s">
        <v>630</v>
      </c>
      <c r="C657" s="19" t="s">
        <v>715</v>
      </c>
      <c r="D657" s="19" t="s">
        <v>611</v>
      </c>
      <c r="E657" s="19" t="s">
        <v>207</v>
      </c>
      <c r="F657" s="19" t="s">
        <v>716</v>
      </c>
      <c r="G657" s="85">
        <v>15</v>
      </c>
      <c r="H657" s="20" t="s">
        <v>125</v>
      </c>
      <c r="I657" s="20" t="s">
        <v>125</v>
      </c>
      <c r="J657" s="20" t="s">
        <v>125</v>
      </c>
      <c r="K657" s="20" t="s">
        <v>125</v>
      </c>
      <c r="L657" s="25">
        <v>3</v>
      </c>
      <c r="M657" s="20" t="s">
        <v>125</v>
      </c>
      <c r="N657" s="20" t="s">
        <v>125</v>
      </c>
      <c r="O657" s="25">
        <v>5</v>
      </c>
      <c r="P657" s="20" t="s">
        <v>125</v>
      </c>
      <c r="Q657" s="20" t="s">
        <v>125</v>
      </c>
      <c r="R657" s="25">
        <v>7</v>
      </c>
      <c r="S657" s="20" t="s">
        <v>125</v>
      </c>
      <c r="T657" s="18">
        <f t="shared" si="26"/>
        <v>15</v>
      </c>
    </row>
    <row r="658" spans="1:20" s="9" customFormat="1" ht="56" x14ac:dyDescent="0.2">
      <c r="A658" s="47" t="s">
        <v>35</v>
      </c>
      <c r="B658" s="47" t="s">
        <v>630</v>
      </c>
      <c r="C658" s="19" t="s">
        <v>715</v>
      </c>
      <c r="D658" s="19" t="s">
        <v>612</v>
      </c>
      <c r="E658" s="19" t="s">
        <v>207</v>
      </c>
      <c r="F658" s="19" t="s">
        <v>716</v>
      </c>
      <c r="G658" s="85">
        <v>20</v>
      </c>
      <c r="H658" s="20" t="s">
        <v>125</v>
      </c>
      <c r="I658" s="20" t="s">
        <v>125</v>
      </c>
      <c r="J658" s="20" t="s">
        <v>125</v>
      </c>
      <c r="K658" s="20" t="s">
        <v>125</v>
      </c>
      <c r="L658" s="25">
        <v>6</v>
      </c>
      <c r="M658" s="20" t="s">
        <v>125</v>
      </c>
      <c r="N658" s="20" t="s">
        <v>125</v>
      </c>
      <c r="O658" s="25">
        <v>7</v>
      </c>
      <c r="P658" s="20" t="s">
        <v>125</v>
      </c>
      <c r="Q658" s="20" t="s">
        <v>125</v>
      </c>
      <c r="R658" s="25">
        <v>7</v>
      </c>
      <c r="S658" s="20" t="s">
        <v>125</v>
      </c>
      <c r="T658" s="18">
        <f t="shared" si="26"/>
        <v>20</v>
      </c>
    </row>
    <row r="659" spans="1:20" s="9" customFormat="1" ht="56" x14ac:dyDescent="0.2">
      <c r="A659" s="47" t="s">
        <v>35</v>
      </c>
      <c r="B659" s="47" t="s">
        <v>630</v>
      </c>
      <c r="C659" s="19" t="s">
        <v>715</v>
      </c>
      <c r="D659" s="19" t="s">
        <v>613</v>
      </c>
      <c r="E659" s="19" t="s">
        <v>207</v>
      </c>
      <c r="F659" s="19" t="s">
        <v>716</v>
      </c>
      <c r="G659" s="85">
        <v>30</v>
      </c>
      <c r="H659" s="20" t="s">
        <v>125</v>
      </c>
      <c r="I659" s="20" t="s">
        <v>125</v>
      </c>
      <c r="J659" s="20" t="s">
        <v>125</v>
      </c>
      <c r="K659" s="20" t="s">
        <v>125</v>
      </c>
      <c r="L659" s="25">
        <v>10</v>
      </c>
      <c r="M659" s="20" t="s">
        <v>125</v>
      </c>
      <c r="N659" s="20" t="s">
        <v>125</v>
      </c>
      <c r="O659" s="25">
        <v>10</v>
      </c>
      <c r="P659" s="20" t="s">
        <v>125</v>
      </c>
      <c r="Q659" s="20" t="s">
        <v>125</v>
      </c>
      <c r="R659" s="25">
        <v>10</v>
      </c>
      <c r="S659" s="20" t="s">
        <v>125</v>
      </c>
      <c r="T659" s="18">
        <f t="shared" si="26"/>
        <v>30</v>
      </c>
    </row>
    <row r="660" spans="1:20" s="9" customFormat="1" ht="56" x14ac:dyDescent="0.2">
      <c r="A660" s="47" t="s">
        <v>35</v>
      </c>
      <c r="B660" s="47" t="s">
        <v>630</v>
      </c>
      <c r="C660" s="19" t="s">
        <v>715</v>
      </c>
      <c r="D660" s="19" t="s">
        <v>614</v>
      </c>
      <c r="E660" s="19" t="s">
        <v>207</v>
      </c>
      <c r="F660" s="19" t="s">
        <v>716</v>
      </c>
      <c r="G660" s="85">
        <v>20</v>
      </c>
      <c r="H660" s="20" t="s">
        <v>125</v>
      </c>
      <c r="I660" s="20" t="s">
        <v>125</v>
      </c>
      <c r="J660" s="20" t="s">
        <v>125</v>
      </c>
      <c r="K660" s="20" t="s">
        <v>125</v>
      </c>
      <c r="L660" s="25">
        <v>6</v>
      </c>
      <c r="M660" s="20" t="s">
        <v>125</v>
      </c>
      <c r="N660" s="20" t="s">
        <v>125</v>
      </c>
      <c r="O660" s="25">
        <v>7</v>
      </c>
      <c r="P660" s="20" t="s">
        <v>125</v>
      </c>
      <c r="Q660" s="20" t="s">
        <v>125</v>
      </c>
      <c r="R660" s="25">
        <v>7</v>
      </c>
      <c r="S660" s="20" t="s">
        <v>125</v>
      </c>
      <c r="T660" s="18">
        <f t="shared" si="26"/>
        <v>20</v>
      </c>
    </row>
    <row r="661" spans="1:20" s="9" customFormat="1" ht="56" x14ac:dyDescent="0.2">
      <c r="A661" s="47" t="s">
        <v>35</v>
      </c>
      <c r="B661" s="47" t="s">
        <v>630</v>
      </c>
      <c r="C661" s="19" t="s">
        <v>715</v>
      </c>
      <c r="D661" s="19" t="s">
        <v>615</v>
      </c>
      <c r="E661" s="19" t="s">
        <v>207</v>
      </c>
      <c r="F661" s="19" t="s">
        <v>716</v>
      </c>
      <c r="G661" s="85">
        <v>20</v>
      </c>
      <c r="H661" s="20" t="s">
        <v>125</v>
      </c>
      <c r="I661" s="20" t="s">
        <v>125</v>
      </c>
      <c r="J661" s="20" t="s">
        <v>125</v>
      </c>
      <c r="K661" s="20" t="s">
        <v>125</v>
      </c>
      <c r="L661" s="25">
        <v>6</v>
      </c>
      <c r="M661" s="20" t="s">
        <v>125</v>
      </c>
      <c r="N661" s="20" t="s">
        <v>125</v>
      </c>
      <c r="O661" s="25">
        <v>7</v>
      </c>
      <c r="P661" s="20" t="s">
        <v>125</v>
      </c>
      <c r="Q661" s="20" t="s">
        <v>125</v>
      </c>
      <c r="R661" s="25">
        <v>7</v>
      </c>
      <c r="S661" s="20" t="s">
        <v>125</v>
      </c>
      <c r="T661" s="18">
        <f t="shared" si="26"/>
        <v>20</v>
      </c>
    </row>
    <row r="662" spans="1:20" s="9" customFormat="1" ht="56" x14ac:dyDescent="0.2">
      <c r="A662" s="47" t="s">
        <v>35</v>
      </c>
      <c r="B662" s="47" t="s">
        <v>630</v>
      </c>
      <c r="C662" s="19" t="s">
        <v>715</v>
      </c>
      <c r="D662" s="19" t="s">
        <v>616</v>
      </c>
      <c r="E662" s="19" t="s">
        <v>207</v>
      </c>
      <c r="F662" s="19" t="s">
        <v>716</v>
      </c>
      <c r="G662" s="85">
        <v>15</v>
      </c>
      <c r="H662" s="20" t="s">
        <v>125</v>
      </c>
      <c r="I662" s="20" t="s">
        <v>125</v>
      </c>
      <c r="J662" s="20" t="s">
        <v>125</v>
      </c>
      <c r="K662" s="20" t="s">
        <v>125</v>
      </c>
      <c r="L662" s="25">
        <v>5</v>
      </c>
      <c r="M662" s="20" t="s">
        <v>125</v>
      </c>
      <c r="N662" s="20" t="s">
        <v>125</v>
      </c>
      <c r="O662" s="25">
        <v>5</v>
      </c>
      <c r="P662" s="20" t="s">
        <v>125</v>
      </c>
      <c r="Q662" s="20" t="s">
        <v>125</v>
      </c>
      <c r="R662" s="25">
        <v>5</v>
      </c>
      <c r="S662" s="20" t="s">
        <v>125</v>
      </c>
      <c r="T662" s="18">
        <f t="shared" si="26"/>
        <v>15</v>
      </c>
    </row>
    <row r="663" spans="1:20" s="9" customFormat="1" ht="56" x14ac:dyDescent="0.2">
      <c r="A663" s="47" t="s">
        <v>35</v>
      </c>
      <c r="B663" s="47" t="s">
        <v>630</v>
      </c>
      <c r="C663" s="19" t="s">
        <v>715</v>
      </c>
      <c r="D663" s="19" t="s">
        <v>617</v>
      </c>
      <c r="E663" s="19" t="s">
        <v>207</v>
      </c>
      <c r="F663" s="19" t="s">
        <v>716</v>
      </c>
      <c r="G663" s="85">
        <v>15</v>
      </c>
      <c r="H663" s="20" t="s">
        <v>125</v>
      </c>
      <c r="I663" s="20" t="s">
        <v>125</v>
      </c>
      <c r="J663" s="20" t="s">
        <v>125</v>
      </c>
      <c r="K663" s="20" t="s">
        <v>125</v>
      </c>
      <c r="L663" s="25">
        <v>5</v>
      </c>
      <c r="M663" s="20" t="s">
        <v>125</v>
      </c>
      <c r="N663" s="20" t="s">
        <v>125</v>
      </c>
      <c r="O663" s="25">
        <v>5</v>
      </c>
      <c r="P663" s="20" t="s">
        <v>125</v>
      </c>
      <c r="Q663" s="20" t="s">
        <v>125</v>
      </c>
      <c r="R663" s="25">
        <v>5</v>
      </c>
      <c r="S663" s="20" t="s">
        <v>125</v>
      </c>
      <c r="T663" s="18">
        <f t="shared" si="26"/>
        <v>15</v>
      </c>
    </row>
    <row r="664" spans="1:20" s="9" customFormat="1" ht="56" x14ac:dyDescent="0.2">
      <c r="A664" s="47" t="s">
        <v>35</v>
      </c>
      <c r="B664" s="47" t="s">
        <v>630</v>
      </c>
      <c r="C664" s="19" t="s">
        <v>715</v>
      </c>
      <c r="D664" s="19" t="s">
        <v>618</v>
      </c>
      <c r="E664" s="19" t="s">
        <v>207</v>
      </c>
      <c r="F664" s="19" t="s">
        <v>716</v>
      </c>
      <c r="G664" s="85">
        <v>20</v>
      </c>
      <c r="H664" s="20" t="s">
        <v>125</v>
      </c>
      <c r="I664" s="20" t="s">
        <v>125</v>
      </c>
      <c r="J664" s="20" t="s">
        <v>125</v>
      </c>
      <c r="K664" s="20" t="s">
        <v>125</v>
      </c>
      <c r="L664" s="25">
        <v>6</v>
      </c>
      <c r="M664" s="20" t="s">
        <v>125</v>
      </c>
      <c r="N664" s="20" t="s">
        <v>125</v>
      </c>
      <c r="O664" s="25">
        <v>7</v>
      </c>
      <c r="P664" s="20" t="s">
        <v>125</v>
      </c>
      <c r="Q664" s="20" t="s">
        <v>125</v>
      </c>
      <c r="R664" s="25">
        <v>7</v>
      </c>
      <c r="S664" s="20" t="s">
        <v>125</v>
      </c>
      <c r="T664" s="18">
        <f t="shared" si="26"/>
        <v>20</v>
      </c>
    </row>
    <row r="665" spans="1:20" s="9" customFormat="1" ht="42" x14ac:dyDescent="0.2">
      <c r="A665" s="47" t="s">
        <v>4</v>
      </c>
      <c r="B665" s="47" t="s">
        <v>19</v>
      </c>
      <c r="C665" s="19" t="s">
        <v>717</v>
      </c>
      <c r="D665" s="19" t="s">
        <v>596</v>
      </c>
      <c r="E665" s="19" t="s">
        <v>534</v>
      </c>
      <c r="F665" s="19" t="s">
        <v>535</v>
      </c>
      <c r="G665" s="85">
        <v>65</v>
      </c>
      <c r="H665" s="20" t="s">
        <v>125</v>
      </c>
      <c r="I665" s="20" t="s">
        <v>125</v>
      </c>
      <c r="J665" s="16">
        <v>6</v>
      </c>
      <c r="K665" s="20" t="s">
        <v>125</v>
      </c>
      <c r="L665" s="20" t="s">
        <v>125</v>
      </c>
      <c r="M665" s="30">
        <v>28</v>
      </c>
      <c r="N665" s="20" t="s">
        <v>125</v>
      </c>
      <c r="O665" s="20" t="s">
        <v>125</v>
      </c>
      <c r="P665" s="30">
        <v>19</v>
      </c>
      <c r="Q665" s="20" t="s">
        <v>125</v>
      </c>
      <c r="R665" s="20" t="s">
        <v>125</v>
      </c>
      <c r="S665" s="16">
        <v>12</v>
      </c>
      <c r="T665" s="18">
        <v>65</v>
      </c>
    </row>
    <row r="666" spans="1:20" s="9" customFormat="1" ht="42" x14ac:dyDescent="0.2">
      <c r="A666" s="47" t="s">
        <v>4</v>
      </c>
      <c r="B666" s="47" t="s">
        <v>19</v>
      </c>
      <c r="C666" s="19" t="s">
        <v>717</v>
      </c>
      <c r="D666" s="19" t="s">
        <v>600</v>
      </c>
      <c r="E666" s="19" t="s">
        <v>534</v>
      </c>
      <c r="F666" s="19" t="s">
        <v>535</v>
      </c>
      <c r="G666" s="85">
        <v>25</v>
      </c>
      <c r="H666" s="20" t="s">
        <v>125</v>
      </c>
      <c r="I666" s="20" t="s">
        <v>125</v>
      </c>
      <c r="J666" s="16">
        <v>4</v>
      </c>
      <c r="K666" s="20" t="s">
        <v>125</v>
      </c>
      <c r="L666" s="20" t="s">
        <v>125</v>
      </c>
      <c r="M666" s="30">
        <v>8</v>
      </c>
      <c r="N666" s="20" t="s">
        <v>125</v>
      </c>
      <c r="O666" s="20" t="s">
        <v>125</v>
      </c>
      <c r="P666" s="30">
        <v>8</v>
      </c>
      <c r="Q666" s="20" t="s">
        <v>125</v>
      </c>
      <c r="R666" s="20" t="s">
        <v>125</v>
      </c>
      <c r="S666" s="16">
        <v>5</v>
      </c>
      <c r="T666" s="18">
        <v>25</v>
      </c>
    </row>
    <row r="667" spans="1:20" s="9" customFormat="1" ht="42" x14ac:dyDescent="0.2">
      <c r="A667" s="47" t="s">
        <v>4</v>
      </c>
      <c r="B667" s="47" t="s">
        <v>19</v>
      </c>
      <c r="C667" s="19" t="s">
        <v>717</v>
      </c>
      <c r="D667" s="19" t="s">
        <v>601</v>
      </c>
      <c r="E667" s="19" t="s">
        <v>534</v>
      </c>
      <c r="F667" s="19" t="s">
        <v>535</v>
      </c>
      <c r="G667" s="85">
        <v>30</v>
      </c>
      <c r="H667" s="20" t="s">
        <v>125</v>
      </c>
      <c r="I667" s="20" t="s">
        <v>125</v>
      </c>
      <c r="J667" s="16">
        <v>4</v>
      </c>
      <c r="K667" s="20" t="s">
        <v>125</v>
      </c>
      <c r="L667" s="20" t="s">
        <v>125</v>
      </c>
      <c r="M667" s="30">
        <v>9</v>
      </c>
      <c r="N667" s="20" t="s">
        <v>125</v>
      </c>
      <c r="O667" s="20" t="s">
        <v>125</v>
      </c>
      <c r="P667" s="30">
        <v>9</v>
      </c>
      <c r="Q667" s="20" t="s">
        <v>125</v>
      </c>
      <c r="R667" s="20" t="s">
        <v>125</v>
      </c>
      <c r="S667" s="16">
        <v>8</v>
      </c>
      <c r="T667" s="18">
        <v>30</v>
      </c>
    </row>
    <row r="668" spans="1:20" s="9" customFormat="1" ht="42" x14ac:dyDescent="0.2">
      <c r="A668" s="47" t="s">
        <v>4</v>
      </c>
      <c r="B668" s="47" t="s">
        <v>19</v>
      </c>
      <c r="C668" s="19" t="s">
        <v>717</v>
      </c>
      <c r="D668" s="19" t="s">
        <v>602</v>
      </c>
      <c r="E668" s="19" t="s">
        <v>534</v>
      </c>
      <c r="F668" s="19" t="s">
        <v>535</v>
      </c>
      <c r="G668" s="85">
        <v>48</v>
      </c>
      <c r="H668" s="20" t="s">
        <v>125</v>
      </c>
      <c r="I668" s="20" t="s">
        <v>125</v>
      </c>
      <c r="J668" s="16">
        <v>7</v>
      </c>
      <c r="K668" s="20" t="s">
        <v>125</v>
      </c>
      <c r="L668" s="20" t="s">
        <v>125</v>
      </c>
      <c r="M668" s="30">
        <v>16</v>
      </c>
      <c r="N668" s="20" t="s">
        <v>125</v>
      </c>
      <c r="O668" s="20" t="s">
        <v>125</v>
      </c>
      <c r="P668" s="30">
        <v>16</v>
      </c>
      <c r="Q668" s="20" t="s">
        <v>125</v>
      </c>
      <c r="R668" s="20" t="s">
        <v>125</v>
      </c>
      <c r="S668" s="16">
        <v>9</v>
      </c>
      <c r="T668" s="18">
        <v>48</v>
      </c>
    </row>
    <row r="669" spans="1:20" s="9" customFormat="1" ht="42" x14ac:dyDescent="0.2">
      <c r="A669" s="47" t="s">
        <v>4</v>
      </c>
      <c r="B669" s="47" t="s">
        <v>19</v>
      </c>
      <c r="C669" s="19" t="s">
        <v>717</v>
      </c>
      <c r="D669" s="19" t="s">
        <v>603</v>
      </c>
      <c r="E669" s="19" t="s">
        <v>534</v>
      </c>
      <c r="F669" s="19" t="s">
        <v>535</v>
      </c>
      <c r="G669" s="85">
        <v>38</v>
      </c>
      <c r="H669" s="20" t="s">
        <v>125</v>
      </c>
      <c r="I669" s="20" t="s">
        <v>125</v>
      </c>
      <c r="J669" s="16">
        <v>4</v>
      </c>
      <c r="K669" s="20" t="s">
        <v>125</v>
      </c>
      <c r="L669" s="20" t="s">
        <v>125</v>
      </c>
      <c r="M669" s="30">
        <v>12</v>
      </c>
      <c r="N669" s="20" t="s">
        <v>125</v>
      </c>
      <c r="O669" s="20" t="s">
        <v>125</v>
      </c>
      <c r="P669" s="30">
        <v>12</v>
      </c>
      <c r="Q669" s="20" t="s">
        <v>125</v>
      </c>
      <c r="R669" s="20" t="s">
        <v>125</v>
      </c>
      <c r="S669" s="16">
        <v>10</v>
      </c>
      <c r="T669" s="18">
        <v>38</v>
      </c>
    </row>
    <row r="670" spans="1:20" s="9" customFormat="1" ht="42" x14ac:dyDescent="0.2">
      <c r="A670" s="47" t="s">
        <v>4</v>
      </c>
      <c r="B670" s="47" t="s">
        <v>19</v>
      </c>
      <c r="C670" s="19" t="s">
        <v>717</v>
      </c>
      <c r="D670" s="19" t="s">
        <v>604</v>
      </c>
      <c r="E670" s="19" t="s">
        <v>534</v>
      </c>
      <c r="F670" s="19" t="s">
        <v>535</v>
      </c>
      <c r="G670" s="85">
        <v>76</v>
      </c>
      <c r="H670" s="20" t="s">
        <v>125</v>
      </c>
      <c r="I670" s="20" t="s">
        <v>125</v>
      </c>
      <c r="J670" s="16">
        <v>9</v>
      </c>
      <c r="K670" s="20" t="s">
        <v>125</v>
      </c>
      <c r="L670" s="20" t="s">
        <v>125</v>
      </c>
      <c r="M670" s="30">
        <v>22</v>
      </c>
      <c r="N670" s="20" t="s">
        <v>125</v>
      </c>
      <c r="O670" s="20" t="s">
        <v>125</v>
      </c>
      <c r="P670" s="30">
        <v>27</v>
      </c>
      <c r="Q670" s="20" t="s">
        <v>125</v>
      </c>
      <c r="R670" s="20" t="s">
        <v>125</v>
      </c>
      <c r="S670" s="16">
        <v>18</v>
      </c>
      <c r="T670" s="18">
        <v>76</v>
      </c>
    </row>
    <row r="671" spans="1:20" s="9" customFormat="1" ht="42" x14ac:dyDescent="0.2">
      <c r="A671" s="47" t="s">
        <v>4</v>
      </c>
      <c r="B671" s="47" t="s">
        <v>19</v>
      </c>
      <c r="C671" s="19" t="s">
        <v>717</v>
      </c>
      <c r="D671" s="19" t="s">
        <v>605</v>
      </c>
      <c r="E671" s="19" t="s">
        <v>534</v>
      </c>
      <c r="F671" s="19" t="s">
        <v>535</v>
      </c>
      <c r="G671" s="85">
        <v>87</v>
      </c>
      <c r="H671" s="20" t="s">
        <v>125</v>
      </c>
      <c r="I671" s="20" t="s">
        <v>125</v>
      </c>
      <c r="J671" s="16">
        <v>15</v>
      </c>
      <c r="K671" s="20" t="s">
        <v>125</v>
      </c>
      <c r="L671" s="20" t="s">
        <v>125</v>
      </c>
      <c r="M671" s="30">
        <v>25</v>
      </c>
      <c r="N671" s="20" t="s">
        <v>125</v>
      </c>
      <c r="O671" s="20" t="s">
        <v>125</v>
      </c>
      <c r="P671" s="30">
        <v>25</v>
      </c>
      <c r="Q671" s="20" t="s">
        <v>125</v>
      </c>
      <c r="R671" s="20" t="s">
        <v>125</v>
      </c>
      <c r="S671" s="16">
        <v>22</v>
      </c>
      <c r="T671" s="18">
        <v>87</v>
      </c>
    </row>
    <row r="672" spans="1:20" s="9" customFormat="1" ht="42" x14ac:dyDescent="0.2">
      <c r="A672" s="47" t="s">
        <v>4</v>
      </c>
      <c r="B672" s="47" t="s">
        <v>19</v>
      </c>
      <c r="C672" s="19" t="s">
        <v>717</v>
      </c>
      <c r="D672" s="19" t="s">
        <v>606</v>
      </c>
      <c r="E672" s="19" t="s">
        <v>534</v>
      </c>
      <c r="F672" s="19" t="s">
        <v>535</v>
      </c>
      <c r="G672" s="85">
        <v>42</v>
      </c>
      <c r="H672" s="20" t="s">
        <v>125</v>
      </c>
      <c r="I672" s="20" t="s">
        <v>125</v>
      </c>
      <c r="J672" s="16">
        <v>4</v>
      </c>
      <c r="K672" s="20" t="s">
        <v>125</v>
      </c>
      <c r="L672" s="20" t="s">
        <v>125</v>
      </c>
      <c r="M672" s="30">
        <v>14</v>
      </c>
      <c r="N672" s="20" t="s">
        <v>125</v>
      </c>
      <c r="O672" s="20" t="s">
        <v>125</v>
      </c>
      <c r="P672" s="30">
        <v>14</v>
      </c>
      <c r="Q672" s="20" t="s">
        <v>125</v>
      </c>
      <c r="R672" s="20" t="s">
        <v>125</v>
      </c>
      <c r="S672" s="16">
        <v>10</v>
      </c>
      <c r="T672" s="18">
        <v>42</v>
      </c>
    </row>
    <row r="673" spans="1:20" s="9" customFormat="1" ht="42" x14ac:dyDescent="0.2">
      <c r="A673" s="47" t="s">
        <v>4</v>
      </c>
      <c r="B673" s="47" t="s">
        <v>19</v>
      </c>
      <c r="C673" s="19" t="s">
        <v>717</v>
      </c>
      <c r="D673" s="19" t="s">
        <v>607</v>
      </c>
      <c r="E673" s="19" t="s">
        <v>534</v>
      </c>
      <c r="F673" s="19" t="s">
        <v>535</v>
      </c>
      <c r="G673" s="85">
        <v>51</v>
      </c>
      <c r="H673" s="20" t="s">
        <v>125</v>
      </c>
      <c r="I673" s="20" t="s">
        <v>125</v>
      </c>
      <c r="J673" s="16">
        <v>5</v>
      </c>
      <c r="K673" s="20" t="s">
        <v>125</v>
      </c>
      <c r="L673" s="20" t="s">
        <v>125</v>
      </c>
      <c r="M673" s="30">
        <v>15</v>
      </c>
      <c r="N673" s="20" t="s">
        <v>125</v>
      </c>
      <c r="O673" s="20" t="s">
        <v>125</v>
      </c>
      <c r="P673" s="30">
        <v>18</v>
      </c>
      <c r="Q673" s="20" t="s">
        <v>125</v>
      </c>
      <c r="R673" s="20" t="s">
        <v>125</v>
      </c>
      <c r="S673" s="16">
        <v>13</v>
      </c>
      <c r="T673" s="18">
        <v>51</v>
      </c>
    </row>
    <row r="674" spans="1:20" s="9" customFormat="1" ht="42" x14ac:dyDescent="0.2">
      <c r="A674" s="47" t="s">
        <v>4</v>
      </c>
      <c r="B674" s="47" t="s">
        <v>19</v>
      </c>
      <c r="C674" s="19" t="s">
        <v>717</v>
      </c>
      <c r="D674" s="19" t="s">
        <v>608</v>
      </c>
      <c r="E674" s="19" t="s">
        <v>534</v>
      </c>
      <c r="F674" s="19" t="s">
        <v>535</v>
      </c>
      <c r="G674" s="85">
        <v>53</v>
      </c>
      <c r="H674" s="20" t="s">
        <v>125</v>
      </c>
      <c r="I674" s="20" t="s">
        <v>125</v>
      </c>
      <c r="J674" s="16">
        <v>7</v>
      </c>
      <c r="K674" s="20" t="s">
        <v>125</v>
      </c>
      <c r="L674" s="20" t="s">
        <v>125</v>
      </c>
      <c r="M674" s="30">
        <v>12</v>
      </c>
      <c r="N674" s="20" t="s">
        <v>125</v>
      </c>
      <c r="O674" s="20" t="s">
        <v>125</v>
      </c>
      <c r="P674" s="30">
        <v>18</v>
      </c>
      <c r="Q674" s="20" t="s">
        <v>125</v>
      </c>
      <c r="R674" s="20" t="s">
        <v>125</v>
      </c>
      <c r="S674" s="16">
        <v>16</v>
      </c>
      <c r="T674" s="18">
        <v>53</v>
      </c>
    </row>
    <row r="675" spans="1:20" s="9" customFormat="1" ht="42" x14ac:dyDescent="0.2">
      <c r="A675" s="47" t="s">
        <v>4</v>
      </c>
      <c r="B675" s="47" t="s">
        <v>19</v>
      </c>
      <c r="C675" s="19" t="s">
        <v>717</v>
      </c>
      <c r="D675" s="19" t="s">
        <v>609</v>
      </c>
      <c r="E675" s="19" t="s">
        <v>534</v>
      </c>
      <c r="F675" s="19" t="s">
        <v>535</v>
      </c>
      <c r="G675" s="85">
        <v>46</v>
      </c>
      <c r="H675" s="20" t="s">
        <v>125</v>
      </c>
      <c r="I675" s="20" t="s">
        <v>125</v>
      </c>
      <c r="J675" s="16">
        <v>7</v>
      </c>
      <c r="K675" s="20" t="s">
        <v>125</v>
      </c>
      <c r="L675" s="20" t="s">
        <v>125</v>
      </c>
      <c r="M675" s="30">
        <v>14</v>
      </c>
      <c r="N675" s="20" t="s">
        <v>125</v>
      </c>
      <c r="O675" s="20" t="s">
        <v>125</v>
      </c>
      <c r="P675" s="30">
        <v>12</v>
      </c>
      <c r="Q675" s="20" t="s">
        <v>125</v>
      </c>
      <c r="R675" s="20" t="s">
        <v>125</v>
      </c>
      <c r="S675" s="16">
        <v>13</v>
      </c>
      <c r="T675" s="18">
        <v>46</v>
      </c>
    </row>
    <row r="676" spans="1:20" s="9" customFormat="1" ht="42" x14ac:dyDescent="0.2">
      <c r="A676" s="47" t="s">
        <v>4</v>
      </c>
      <c r="B676" s="47" t="s">
        <v>19</v>
      </c>
      <c r="C676" s="19" t="s">
        <v>717</v>
      </c>
      <c r="D676" s="19" t="s">
        <v>610</v>
      </c>
      <c r="E676" s="19" t="s">
        <v>534</v>
      </c>
      <c r="F676" s="19" t="s">
        <v>535</v>
      </c>
      <c r="G676" s="85">
        <v>65</v>
      </c>
      <c r="H676" s="20" t="s">
        <v>125</v>
      </c>
      <c r="I676" s="20" t="s">
        <v>125</v>
      </c>
      <c r="J676" s="16">
        <v>6</v>
      </c>
      <c r="K676" s="20" t="s">
        <v>125</v>
      </c>
      <c r="L676" s="20" t="s">
        <v>125</v>
      </c>
      <c r="M676" s="30">
        <v>22</v>
      </c>
      <c r="N676" s="20" t="s">
        <v>125</v>
      </c>
      <c r="O676" s="20" t="s">
        <v>125</v>
      </c>
      <c r="P676" s="30">
        <v>21</v>
      </c>
      <c r="Q676" s="20" t="s">
        <v>125</v>
      </c>
      <c r="R676" s="20" t="s">
        <v>125</v>
      </c>
      <c r="S676" s="16">
        <v>16</v>
      </c>
      <c r="T676" s="18">
        <v>65</v>
      </c>
    </row>
    <row r="677" spans="1:20" s="9" customFormat="1" ht="42" x14ac:dyDescent="0.2">
      <c r="A677" s="47" t="s">
        <v>4</v>
      </c>
      <c r="B677" s="47" t="s">
        <v>19</v>
      </c>
      <c r="C677" s="19" t="s">
        <v>717</v>
      </c>
      <c r="D677" s="19" t="s">
        <v>611</v>
      </c>
      <c r="E677" s="19" t="s">
        <v>534</v>
      </c>
      <c r="F677" s="19" t="s">
        <v>535</v>
      </c>
      <c r="G677" s="85">
        <v>35</v>
      </c>
      <c r="H677" s="20" t="s">
        <v>125</v>
      </c>
      <c r="I677" s="20" t="s">
        <v>125</v>
      </c>
      <c r="J677" s="16">
        <v>5</v>
      </c>
      <c r="K677" s="20" t="s">
        <v>125</v>
      </c>
      <c r="L677" s="20" t="s">
        <v>125</v>
      </c>
      <c r="M677" s="30">
        <v>13</v>
      </c>
      <c r="N677" s="20" t="s">
        <v>125</v>
      </c>
      <c r="O677" s="20" t="s">
        <v>125</v>
      </c>
      <c r="P677" s="30">
        <v>10</v>
      </c>
      <c r="Q677" s="20" t="s">
        <v>125</v>
      </c>
      <c r="R677" s="20" t="s">
        <v>125</v>
      </c>
      <c r="S677" s="16">
        <v>7</v>
      </c>
      <c r="T677" s="18">
        <v>35</v>
      </c>
    </row>
    <row r="678" spans="1:20" s="9" customFormat="1" ht="42" x14ac:dyDescent="0.2">
      <c r="A678" s="47" t="s">
        <v>4</v>
      </c>
      <c r="B678" s="47" t="s">
        <v>19</v>
      </c>
      <c r="C678" s="19" t="s">
        <v>717</v>
      </c>
      <c r="D678" s="19" t="s">
        <v>612</v>
      </c>
      <c r="E678" s="19" t="s">
        <v>534</v>
      </c>
      <c r="F678" s="19" t="s">
        <v>535</v>
      </c>
      <c r="G678" s="85">
        <v>42</v>
      </c>
      <c r="H678" s="20" t="s">
        <v>125</v>
      </c>
      <c r="I678" s="20" t="s">
        <v>125</v>
      </c>
      <c r="J678" s="16">
        <v>5</v>
      </c>
      <c r="K678" s="20" t="s">
        <v>125</v>
      </c>
      <c r="L678" s="20" t="s">
        <v>125</v>
      </c>
      <c r="M678" s="30">
        <v>7</v>
      </c>
      <c r="N678" s="20" t="s">
        <v>125</v>
      </c>
      <c r="O678" s="20" t="s">
        <v>125</v>
      </c>
      <c r="P678" s="30">
        <v>18</v>
      </c>
      <c r="Q678" s="20" t="s">
        <v>125</v>
      </c>
      <c r="R678" s="20" t="s">
        <v>125</v>
      </c>
      <c r="S678" s="16">
        <v>12</v>
      </c>
      <c r="T678" s="18">
        <v>42</v>
      </c>
    </row>
    <row r="679" spans="1:20" s="9" customFormat="1" ht="42" x14ac:dyDescent="0.2">
      <c r="A679" s="47" t="s">
        <v>4</v>
      </c>
      <c r="B679" s="47" t="s">
        <v>19</v>
      </c>
      <c r="C679" s="19" t="s">
        <v>717</v>
      </c>
      <c r="D679" s="19" t="s">
        <v>613</v>
      </c>
      <c r="E679" s="19" t="s">
        <v>534</v>
      </c>
      <c r="F679" s="19" t="s">
        <v>535</v>
      </c>
      <c r="G679" s="85">
        <v>59</v>
      </c>
      <c r="H679" s="20" t="s">
        <v>125</v>
      </c>
      <c r="I679" s="20" t="s">
        <v>125</v>
      </c>
      <c r="J679" s="16">
        <v>6</v>
      </c>
      <c r="K679" s="20" t="s">
        <v>125</v>
      </c>
      <c r="L679" s="20" t="s">
        <v>125</v>
      </c>
      <c r="M679" s="30">
        <v>20</v>
      </c>
      <c r="N679" s="20" t="s">
        <v>125</v>
      </c>
      <c r="O679" s="20" t="s">
        <v>125</v>
      </c>
      <c r="P679" s="30">
        <v>20</v>
      </c>
      <c r="Q679" s="20" t="s">
        <v>125</v>
      </c>
      <c r="R679" s="20" t="s">
        <v>125</v>
      </c>
      <c r="S679" s="16">
        <v>13</v>
      </c>
      <c r="T679" s="18">
        <v>59</v>
      </c>
    </row>
    <row r="680" spans="1:20" s="9" customFormat="1" ht="42" x14ac:dyDescent="0.2">
      <c r="A680" s="47" t="s">
        <v>4</v>
      </c>
      <c r="B680" s="47" t="s">
        <v>19</v>
      </c>
      <c r="C680" s="19" t="s">
        <v>717</v>
      </c>
      <c r="D680" s="19" t="s">
        <v>614</v>
      </c>
      <c r="E680" s="19" t="s">
        <v>534</v>
      </c>
      <c r="F680" s="19" t="s">
        <v>535</v>
      </c>
      <c r="G680" s="85">
        <v>22</v>
      </c>
      <c r="H680" s="20" t="s">
        <v>125</v>
      </c>
      <c r="I680" s="20" t="s">
        <v>125</v>
      </c>
      <c r="J680" s="16">
        <v>2</v>
      </c>
      <c r="K680" s="20" t="s">
        <v>125</v>
      </c>
      <c r="L680" s="20" t="s">
        <v>125</v>
      </c>
      <c r="M680" s="30">
        <v>7</v>
      </c>
      <c r="N680" s="20" t="s">
        <v>125</v>
      </c>
      <c r="O680" s="20" t="s">
        <v>125</v>
      </c>
      <c r="P680" s="30">
        <v>8</v>
      </c>
      <c r="Q680" s="20" t="s">
        <v>125</v>
      </c>
      <c r="R680" s="20" t="s">
        <v>125</v>
      </c>
      <c r="S680" s="16">
        <v>5</v>
      </c>
      <c r="T680" s="18">
        <v>22</v>
      </c>
    </row>
    <row r="681" spans="1:20" s="9" customFormat="1" ht="42" x14ac:dyDescent="0.2">
      <c r="A681" s="47" t="s">
        <v>4</v>
      </c>
      <c r="B681" s="47" t="s">
        <v>19</v>
      </c>
      <c r="C681" s="19" t="s">
        <v>717</v>
      </c>
      <c r="D681" s="19" t="s">
        <v>615</v>
      </c>
      <c r="E681" s="19" t="s">
        <v>534</v>
      </c>
      <c r="F681" s="19" t="s">
        <v>535</v>
      </c>
      <c r="G681" s="85">
        <v>51</v>
      </c>
      <c r="H681" s="20" t="s">
        <v>125</v>
      </c>
      <c r="I681" s="20" t="s">
        <v>125</v>
      </c>
      <c r="J681" s="16">
        <v>6</v>
      </c>
      <c r="K681" s="20" t="s">
        <v>125</v>
      </c>
      <c r="L681" s="20" t="s">
        <v>125</v>
      </c>
      <c r="M681" s="30">
        <v>16</v>
      </c>
      <c r="N681" s="20" t="s">
        <v>125</v>
      </c>
      <c r="O681" s="20" t="s">
        <v>125</v>
      </c>
      <c r="P681" s="30">
        <v>17</v>
      </c>
      <c r="Q681" s="20" t="s">
        <v>125</v>
      </c>
      <c r="R681" s="20" t="s">
        <v>125</v>
      </c>
      <c r="S681" s="16">
        <v>12</v>
      </c>
      <c r="T681" s="18">
        <v>51</v>
      </c>
    </row>
    <row r="682" spans="1:20" s="9" customFormat="1" ht="42" x14ac:dyDescent="0.2">
      <c r="A682" s="47" t="s">
        <v>4</v>
      </c>
      <c r="B682" s="47" t="s">
        <v>19</v>
      </c>
      <c r="C682" s="19" t="s">
        <v>717</v>
      </c>
      <c r="D682" s="19" t="s">
        <v>616</v>
      </c>
      <c r="E682" s="19" t="s">
        <v>534</v>
      </c>
      <c r="F682" s="19" t="s">
        <v>535</v>
      </c>
      <c r="G682" s="85">
        <v>35</v>
      </c>
      <c r="H682" s="20" t="s">
        <v>125</v>
      </c>
      <c r="I682" s="20" t="s">
        <v>125</v>
      </c>
      <c r="J682" s="16">
        <v>3</v>
      </c>
      <c r="K682" s="20" t="s">
        <v>125</v>
      </c>
      <c r="L682" s="20" t="s">
        <v>125</v>
      </c>
      <c r="M682" s="30">
        <v>12</v>
      </c>
      <c r="N682" s="20" t="s">
        <v>125</v>
      </c>
      <c r="O682" s="20" t="s">
        <v>125</v>
      </c>
      <c r="P682" s="30">
        <v>12</v>
      </c>
      <c r="Q682" s="20" t="s">
        <v>125</v>
      </c>
      <c r="R682" s="20" t="s">
        <v>125</v>
      </c>
      <c r="S682" s="16">
        <v>8</v>
      </c>
      <c r="T682" s="18">
        <v>35</v>
      </c>
    </row>
    <row r="683" spans="1:20" s="9" customFormat="1" ht="42" x14ac:dyDescent="0.2">
      <c r="A683" s="47" t="s">
        <v>4</v>
      </c>
      <c r="B683" s="47" t="s">
        <v>19</v>
      </c>
      <c r="C683" s="19" t="s">
        <v>717</v>
      </c>
      <c r="D683" s="19" t="s">
        <v>617</v>
      </c>
      <c r="E683" s="19" t="s">
        <v>534</v>
      </c>
      <c r="F683" s="19" t="s">
        <v>535</v>
      </c>
      <c r="G683" s="85">
        <v>35</v>
      </c>
      <c r="H683" s="20" t="s">
        <v>125</v>
      </c>
      <c r="I683" s="20" t="s">
        <v>125</v>
      </c>
      <c r="J683" s="16">
        <v>4</v>
      </c>
      <c r="K683" s="20" t="s">
        <v>125</v>
      </c>
      <c r="L683" s="20" t="s">
        <v>125</v>
      </c>
      <c r="M683" s="30">
        <v>12</v>
      </c>
      <c r="N683" s="20" t="s">
        <v>125</v>
      </c>
      <c r="O683" s="20" t="s">
        <v>125</v>
      </c>
      <c r="P683" s="30">
        <v>12</v>
      </c>
      <c r="Q683" s="20" t="s">
        <v>125</v>
      </c>
      <c r="R683" s="20" t="s">
        <v>125</v>
      </c>
      <c r="S683" s="16">
        <v>7</v>
      </c>
      <c r="T683" s="18">
        <v>35</v>
      </c>
    </row>
    <row r="684" spans="1:20" s="9" customFormat="1" ht="42" x14ac:dyDescent="0.2">
      <c r="A684" s="47" t="s">
        <v>4</v>
      </c>
      <c r="B684" s="47" t="s">
        <v>19</v>
      </c>
      <c r="C684" s="19" t="s">
        <v>717</v>
      </c>
      <c r="D684" s="19" t="s">
        <v>618</v>
      </c>
      <c r="E684" s="19" t="s">
        <v>534</v>
      </c>
      <c r="F684" s="19" t="s">
        <v>535</v>
      </c>
      <c r="G684" s="85">
        <v>83</v>
      </c>
      <c r="H684" s="20" t="s">
        <v>125</v>
      </c>
      <c r="I684" s="20" t="s">
        <v>125</v>
      </c>
      <c r="J684" s="16">
        <v>12</v>
      </c>
      <c r="K684" s="20" t="s">
        <v>125</v>
      </c>
      <c r="L684" s="20" t="s">
        <v>125</v>
      </c>
      <c r="M684" s="30">
        <v>29</v>
      </c>
      <c r="N684" s="20" t="s">
        <v>125</v>
      </c>
      <c r="O684" s="20" t="s">
        <v>125</v>
      </c>
      <c r="P684" s="30">
        <v>28</v>
      </c>
      <c r="Q684" s="20" t="s">
        <v>125</v>
      </c>
      <c r="R684" s="20" t="s">
        <v>125</v>
      </c>
      <c r="S684" s="16">
        <v>14</v>
      </c>
      <c r="T684" s="18">
        <v>83</v>
      </c>
    </row>
    <row r="685" spans="1:20" s="9" customFormat="1" ht="126" x14ac:dyDescent="0.2">
      <c r="A685" s="47" t="s">
        <v>4</v>
      </c>
      <c r="B685" s="47" t="s">
        <v>28</v>
      </c>
      <c r="C685" s="19" t="s">
        <v>568</v>
      </c>
      <c r="D685" s="19" t="s">
        <v>596</v>
      </c>
      <c r="E685" s="19" t="s">
        <v>569</v>
      </c>
      <c r="F685" s="19" t="s">
        <v>570</v>
      </c>
      <c r="G685" s="85">
        <v>1</v>
      </c>
      <c r="H685" s="20" t="s">
        <v>125</v>
      </c>
      <c r="I685" s="20" t="s">
        <v>125</v>
      </c>
      <c r="J685" s="20" t="s">
        <v>125</v>
      </c>
      <c r="K685" s="132">
        <v>0.4</v>
      </c>
      <c r="L685" s="57">
        <v>0.7</v>
      </c>
      <c r="M685" s="89">
        <v>1</v>
      </c>
      <c r="N685" s="20" t="s">
        <v>125</v>
      </c>
      <c r="O685" s="20" t="s">
        <v>125</v>
      </c>
      <c r="P685" s="20" t="s">
        <v>125</v>
      </c>
      <c r="Q685" s="20" t="s">
        <v>125</v>
      </c>
      <c r="R685" s="20" t="s">
        <v>125</v>
      </c>
      <c r="S685" s="20" t="s">
        <v>125</v>
      </c>
      <c r="T685" s="18">
        <v>2.1</v>
      </c>
    </row>
    <row r="686" spans="1:20" s="9" customFormat="1" ht="126" x14ac:dyDescent="0.2">
      <c r="A686" s="47" t="s">
        <v>4</v>
      </c>
      <c r="B686" s="47" t="s">
        <v>28</v>
      </c>
      <c r="C686" s="19" t="s">
        <v>568</v>
      </c>
      <c r="D686" s="19" t="s">
        <v>600</v>
      </c>
      <c r="E686" s="19" t="s">
        <v>569</v>
      </c>
      <c r="F686" s="19" t="s">
        <v>570</v>
      </c>
      <c r="G686" s="85">
        <v>1</v>
      </c>
      <c r="H686" s="20" t="s">
        <v>125</v>
      </c>
      <c r="I686" s="20" t="s">
        <v>125</v>
      </c>
      <c r="J686" s="20" t="s">
        <v>125</v>
      </c>
      <c r="K686" s="132">
        <v>0.4</v>
      </c>
      <c r="L686" s="57">
        <v>0.7</v>
      </c>
      <c r="M686" s="89">
        <v>1</v>
      </c>
      <c r="N686" s="20" t="s">
        <v>125</v>
      </c>
      <c r="O686" s="20" t="s">
        <v>125</v>
      </c>
      <c r="P686" s="20" t="s">
        <v>125</v>
      </c>
      <c r="Q686" s="20" t="s">
        <v>125</v>
      </c>
      <c r="R686" s="20" t="s">
        <v>125</v>
      </c>
      <c r="S686" s="20" t="s">
        <v>125</v>
      </c>
      <c r="T686" s="18">
        <v>2.1</v>
      </c>
    </row>
    <row r="687" spans="1:20" s="9" customFormat="1" ht="126" x14ac:dyDescent="0.2">
      <c r="A687" s="47" t="s">
        <v>4</v>
      </c>
      <c r="B687" s="47" t="s">
        <v>28</v>
      </c>
      <c r="C687" s="19" t="s">
        <v>568</v>
      </c>
      <c r="D687" s="19" t="s">
        <v>601</v>
      </c>
      <c r="E687" s="19" t="s">
        <v>569</v>
      </c>
      <c r="F687" s="19" t="s">
        <v>570</v>
      </c>
      <c r="G687" s="85">
        <v>1</v>
      </c>
      <c r="H687" s="20" t="s">
        <v>125</v>
      </c>
      <c r="I687" s="20" t="s">
        <v>125</v>
      </c>
      <c r="J687" s="20" t="s">
        <v>125</v>
      </c>
      <c r="K687" s="132">
        <v>0.4</v>
      </c>
      <c r="L687" s="57">
        <v>0.7</v>
      </c>
      <c r="M687" s="89">
        <v>1</v>
      </c>
      <c r="N687" s="20" t="s">
        <v>125</v>
      </c>
      <c r="O687" s="20" t="s">
        <v>125</v>
      </c>
      <c r="P687" s="20" t="s">
        <v>125</v>
      </c>
      <c r="Q687" s="20" t="s">
        <v>125</v>
      </c>
      <c r="R687" s="20" t="s">
        <v>125</v>
      </c>
      <c r="S687" s="20" t="s">
        <v>125</v>
      </c>
      <c r="T687" s="18">
        <v>2.1</v>
      </c>
    </row>
    <row r="688" spans="1:20" s="9" customFormat="1" ht="126" x14ac:dyDescent="0.2">
      <c r="A688" s="47" t="s">
        <v>4</v>
      </c>
      <c r="B688" s="47" t="s">
        <v>28</v>
      </c>
      <c r="C688" s="19" t="s">
        <v>568</v>
      </c>
      <c r="D688" s="19" t="s">
        <v>602</v>
      </c>
      <c r="E688" s="19" t="s">
        <v>569</v>
      </c>
      <c r="F688" s="19" t="s">
        <v>570</v>
      </c>
      <c r="G688" s="85">
        <v>1</v>
      </c>
      <c r="H688" s="20" t="s">
        <v>125</v>
      </c>
      <c r="I688" s="20" t="s">
        <v>125</v>
      </c>
      <c r="J688" s="20" t="s">
        <v>125</v>
      </c>
      <c r="K688" s="132">
        <v>0.4</v>
      </c>
      <c r="L688" s="57">
        <v>0.7</v>
      </c>
      <c r="M688" s="89">
        <v>1</v>
      </c>
      <c r="N688" s="20" t="s">
        <v>125</v>
      </c>
      <c r="O688" s="20" t="s">
        <v>125</v>
      </c>
      <c r="P688" s="20" t="s">
        <v>125</v>
      </c>
      <c r="Q688" s="20" t="s">
        <v>125</v>
      </c>
      <c r="R688" s="20" t="s">
        <v>125</v>
      </c>
      <c r="S688" s="20" t="s">
        <v>125</v>
      </c>
      <c r="T688" s="18">
        <v>2.1</v>
      </c>
    </row>
    <row r="689" spans="1:20" s="9" customFormat="1" ht="126" x14ac:dyDescent="0.2">
      <c r="A689" s="47" t="s">
        <v>4</v>
      </c>
      <c r="B689" s="47" t="s">
        <v>28</v>
      </c>
      <c r="C689" s="19" t="s">
        <v>568</v>
      </c>
      <c r="D689" s="19" t="s">
        <v>603</v>
      </c>
      <c r="E689" s="19" t="s">
        <v>569</v>
      </c>
      <c r="F689" s="19" t="s">
        <v>570</v>
      </c>
      <c r="G689" s="85">
        <v>1</v>
      </c>
      <c r="H689" s="20" t="s">
        <v>125</v>
      </c>
      <c r="I689" s="20" t="s">
        <v>125</v>
      </c>
      <c r="J689" s="20" t="s">
        <v>125</v>
      </c>
      <c r="K689" s="132">
        <v>0.4</v>
      </c>
      <c r="L689" s="57">
        <v>0.7</v>
      </c>
      <c r="M689" s="89">
        <v>1</v>
      </c>
      <c r="N689" s="20" t="s">
        <v>125</v>
      </c>
      <c r="O689" s="20" t="s">
        <v>125</v>
      </c>
      <c r="P689" s="20" t="s">
        <v>125</v>
      </c>
      <c r="Q689" s="20" t="s">
        <v>125</v>
      </c>
      <c r="R689" s="20" t="s">
        <v>125</v>
      </c>
      <c r="S689" s="20" t="s">
        <v>125</v>
      </c>
      <c r="T689" s="18">
        <v>2.1</v>
      </c>
    </row>
    <row r="690" spans="1:20" s="9" customFormat="1" ht="126" x14ac:dyDescent="0.2">
      <c r="A690" s="47" t="s">
        <v>4</v>
      </c>
      <c r="B690" s="47" t="s">
        <v>28</v>
      </c>
      <c r="C690" s="19" t="s">
        <v>568</v>
      </c>
      <c r="D690" s="19" t="s">
        <v>604</v>
      </c>
      <c r="E690" s="19" t="s">
        <v>569</v>
      </c>
      <c r="F690" s="19" t="s">
        <v>570</v>
      </c>
      <c r="G690" s="85">
        <v>1</v>
      </c>
      <c r="H690" s="20" t="s">
        <v>125</v>
      </c>
      <c r="I690" s="20" t="s">
        <v>125</v>
      </c>
      <c r="J690" s="20" t="s">
        <v>125</v>
      </c>
      <c r="K690" s="132">
        <v>0.4</v>
      </c>
      <c r="L690" s="57">
        <v>0.7</v>
      </c>
      <c r="M690" s="89">
        <v>1</v>
      </c>
      <c r="N690" s="20" t="s">
        <v>125</v>
      </c>
      <c r="O690" s="20" t="s">
        <v>125</v>
      </c>
      <c r="P690" s="20" t="s">
        <v>125</v>
      </c>
      <c r="Q690" s="20" t="s">
        <v>125</v>
      </c>
      <c r="R690" s="20" t="s">
        <v>125</v>
      </c>
      <c r="S690" s="20" t="s">
        <v>125</v>
      </c>
      <c r="T690" s="18">
        <v>2.1</v>
      </c>
    </row>
    <row r="691" spans="1:20" s="9" customFormat="1" ht="126" x14ac:dyDescent="0.2">
      <c r="A691" s="47" t="s">
        <v>4</v>
      </c>
      <c r="B691" s="47" t="s">
        <v>28</v>
      </c>
      <c r="C691" s="19" t="s">
        <v>568</v>
      </c>
      <c r="D691" s="19" t="s">
        <v>605</v>
      </c>
      <c r="E691" s="19" t="s">
        <v>569</v>
      </c>
      <c r="F691" s="19" t="s">
        <v>570</v>
      </c>
      <c r="G691" s="85">
        <v>1</v>
      </c>
      <c r="H691" s="20" t="s">
        <v>125</v>
      </c>
      <c r="I691" s="20" t="s">
        <v>125</v>
      </c>
      <c r="J691" s="20" t="s">
        <v>125</v>
      </c>
      <c r="K691" s="132">
        <v>0.4</v>
      </c>
      <c r="L691" s="57">
        <v>0.7</v>
      </c>
      <c r="M691" s="89">
        <v>1</v>
      </c>
      <c r="N691" s="20" t="s">
        <v>125</v>
      </c>
      <c r="O691" s="20" t="s">
        <v>125</v>
      </c>
      <c r="P691" s="20" t="s">
        <v>125</v>
      </c>
      <c r="Q691" s="20" t="s">
        <v>125</v>
      </c>
      <c r="R691" s="20" t="s">
        <v>125</v>
      </c>
      <c r="S691" s="20" t="s">
        <v>125</v>
      </c>
      <c r="T691" s="18">
        <v>2.1</v>
      </c>
    </row>
    <row r="692" spans="1:20" s="9" customFormat="1" ht="126" x14ac:dyDescent="0.2">
      <c r="A692" s="47" t="s">
        <v>4</v>
      </c>
      <c r="B692" s="47" t="s">
        <v>28</v>
      </c>
      <c r="C692" s="19" t="s">
        <v>568</v>
      </c>
      <c r="D692" s="19" t="s">
        <v>606</v>
      </c>
      <c r="E692" s="19" t="s">
        <v>569</v>
      </c>
      <c r="F692" s="19" t="s">
        <v>570</v>
      </c>
      <c r="G692" s="85">
        <v>1</v>
      </c>
      <c r="H692" s="20" t="s">
        <v>125</v>
      </c>
      <c r="I692" s="20" t="s">
        <v>125</v>
      </c>
      <c r="J692" s="20" t="s">
        <v>125</v>
      </c>
      <c r="K692" s="132">
        <v>0.4</v>
      </c>
      <c r="L692" s="57">
        <v>0.7</v>
      </c>
      <c r="M692" s="89">
        <v>1</v>
      </c>
      <c r="N692" s="20" t="s">
        <v>125</v>
      </c>
      <c r="O692" s="20" t="s">
        <v>125</v>
      </c>
      <c r="P692" s="20" t="s">
        <v>125</v>
      </c>
      <c r="Q692" s="20" t="s">
        <v>125</v>
      </c>
      <c r="R692" s="20" t="s">
        <v>125</v>
      </c>
      <c r="S692" s="20" t="s">
        <v>125</v>
      </c>
      <c r="T692" s="18">
        <v>2.1</v>
      </c>
    </row>
    <row r="693" spans="1:20" s="9" customFormat="1" ht="126" x14ac:dyDescent="0.2">
      <c r="A693" s="47" t="s">
        <v>4</v>
      </c>
      <c r="B693" s="47" t="s">
        <v>28</v>
      </c>
      <c r="C693" s="19" t="s">
        <v>568</v>
      </c>
      <c r="D693" s="19" t="s">
        <v>607</v>
      </c>
      <c r="E693" s="19" t="s">
        <v>569</v>
      </c>
      <c r="F693" s="19" t="s">
        <v>570</v>
      </c>
      <c r="G693" s="85">
        <v>1</v>
      </c>
      <c r="H693" s="20" t="s">
        <v>125</v>
      </c>
      <c r="I693" s="20" t="s">
        <v>125</v>
      </c>
      <c r="J693" s="20" t="s">
        <v>125</v>
      </c>
      <c r="K693" s="132">
        <v>0.4</v>
      </c>
      <c r="L693" s="57">
        <v>0.7</v>
      </c>
      <c r="M693" s="89">
        <v>1</v>
      </c>
      <c r="N693" s="20" t="s">
        <v>125</v>
      </c>
      <c r="O693" s="20" t="s">
        <v>125</v>
      </c>
      <c r="P693" s="20" t="s">
        <v>125</v>
      </c>
      <c r="Q693" s="20" t="s">
        <v>125</v>
      </c>
      <c r="R693" s="20" t="s">
        <v>125</v>
      </c>
      <c r="S693" s="20" t="s">
        <v>125</v>
      </c>
      <c r="T693" s="18">
        <v>2.1</v>
      </c>
    </row>
    <row r="694" spans="1:20" s="9" customFormat="1" ht="126" x14ac:dyDescent="0.2">
      <c r="A694" s="47" t="s">
        <v>4</v>
      </c>
      <c r="B694" s="47" t="s">
        <v>28</v>
      </c>
      <c r="C694" s="19" t="s">
        <v>568</v>
      </c>
      <c r="D694" s="19" t="s">
        <v>608</v>
      </c>
      <c r="E694" s="19" t="s">
        <v>569</v>
      </c>
      <c r="F694" s="19" t="s">
        <v>570</v>
      </c>
      <c r="G694" s="85">
        <v>1</v>
      </c>
      <c r="H694" s="20" t="s">
        <v>125</v>
      </c>
      <c r="I694" s="20" t="s">
        <v>125</v>
      </c>
      <c r="J694" s="20" t="s">
        <v>125</v>
      </c>
      <c r="K694" s="132">
        <v>0.4</v>
      </c>
      <c r="L694" s="57">
        <v>0.7</v>
      </c>
      <c r="M694" s="89">
        <v>1</v>
      </c>
      <c r="N694" s="20" t="s">
        <v>125</v>
      </c>
      <c r="O694" s="20" t="s">
        <v>125</v>
      </c>
      <c r="P694" s="20" t="s">
        <v>125</v>
      </c>
      <c r="Q694" s="20" t="s">
        <v>125</v>
      </c>
      <c r="R694" s="20" t="s">
        <v>125</v>
      </c>
      <c r="S694" s="20" t="s">
        <v>125</v>
      </c>
      <c r="T694" s="18">
        <v>2.1</v>
      </c>
    </row>
    <row r="695" spans="1:20" s="9" customFormat="1" ht="126" x14ac:dyDescent="0.2">
      <c r="A695" s="47" t="s">
        <v>4</v>
      </c>
      <c r="B695" s="47" t="s">
        <v>28</v>
      </c>
      <c r="C695" s="19" t="s">
        <v>568</v>
      </c>
      <c r="D695" s="19" t="s">
        <v>609</v>
      </c>
      <c r="E695" s="19" t="s">
        <v>569</v>
      </c>
      <c r="F695" s="19" t="s">
        <v>570</v>
      </c>
      <c r="G695" s="85">
        <v>1</v>
      </c>
      <c r="H695" s="20" t="s">
        <v>125</v>
      </c>
      <c r="I695" s="20" t="s">
        <v>125</v>
      </c>
      <c r="J695" s="20" t="s">
        <v>125</v>
      </c>
      <c r="K695" s="132">
        <v>0.4</v>
      </c>
      <c r="L695" s="57">
        <v>0.7</v>
      </c>
      <c r="M695" s="89">
        <v>1</v>
      </c>
      <c r="N695" s="20" t="s">
        <v>125</v>
      </c>
      <c r="O695" s="20" t="s">
        <v>125</v>
      </c>
      <c r="P695" s="20" t="s">
        <v>125</v>
      </c>
      <c r="Q695" s="20" t="s">
        <v>125</v>
      </c>
      <c r="R695" s="20" t="s">
        <v>125</v>
      </c>
      <c r="S695" s="20" t="s">
        <v>125</v>
      </c>
      <c r="T695" s="18">
        <v>2.1</v>
      </c>
    </row>
    <row r="696" spans="1:20" s="9" customFormat="1" ht="126" x14ac:dyDescent="0.2">
      <c r="A696" s="47" t="s">
        <v>4</v>
      </c>
      <c r="B696" s="47" t="s">
        <v>28</v>
      </c>
      <c r="C696" s="19" t="s">
        <v>568</v>
      </c>
      <c r="D696" s="19" t="s">
        <v>610</v>
      </c>
      <c r="E696" s="19" t="s">
        <v>569</v>
      </c>
      <c r="F696" s="19" t="s">
        <v>570</v>
      </c>
      <c r="G696" s="85">
        <v>1</v>
      </c>
      <c r="H696" s="20" t="s">
        <v>125</v>
      </c>
      <c r="I696" s="20" t="s">
        <v>125</v>
      </c>
      <c r="J696" s="20" t="s">
        <v>125</v>
      </c>
      <c r="K696" s="132">
        <v>0.4</v>
      </c>
      <c r="L696" s="57">
        <v>0.7</v>
      </c>
      <c r="M696" s="89">
        <v>1</v>
      </c>
      <c r="N696" s="20" t="s">
        <v>125</v>
      </c>
      <c r="O696" s="20" t="s">
        <v>125</v>
      </c>
      <c r="P696" s="20" t="s">
        <v>125</v>
      </c>
      <c r="Q696" s="20" t="s">
        <v>125</v>
      </c>
      <c r="R696" s="20" t="s">
        <v>125</v>
      </c>
      <c r="S696" s="20" t="s">
        <v>125</v>
      </c>
      <c r="T696" s="18">
        <v>2.1</v>
      </c>
    </row>
    <row r="697" spans="1:20" s="9" customFormat="1" ht="126" x14ac:dyDescent="0.2">
      <c r="A697" s="47" t="s">
        <v>4</v>
      </c>
      <c r="B697" s="47" t="s">
        <v>28</v>
      </c>
      <c r="C697" s="19" t="s">
        <v>568</v>
      </c>
      <c r="D697" s="19" t="s">
        <v>611</v>
      </c>
      <c r="E697" s="19" t="s">
        <v>569</v>
      </c>
      <c r="F697" s="19" t="s">
        <v>570</v>
      </c>
      <c r="G697" s="85">
        <v>1</v>
      </c>
      <c r="H697" s="20" t="s">
        <v>125</v>
      </c>
      <c r="I697" s="20" t="s">
        <v>125</v>
      </c>
      <c r="J697" s="20" t="s">
        <v>125</v>
      </c>
      <c r="K697" s="132">
        <v>0.4</v>
      </c>
      <c r="L697" s="57">
        <v>0.7</v>
      </c>
      <c r="M697" s="89">
        <v>1</v>
      </c>
      <c r="N697" s="20" t="s">
        <v>125</v>
      </c>
      <c r="O697" s="20" t="s">
        <v>125</v>
      </c>
      <c r="P697" s="20" t="s">
        <v>125</v>
      </c>
      <c r="Q697" s="20" t="s">
        <v>125</v>
      </c>
      <c r="R697" s="20" t="s">
        <v>125</v>
      </c>
      <c r="S697" s="20" t="s">
        <v>125</v>
      </c>
      <c r="T697" s="18">
        <v>2.1</v>
      </c>
    </row>
    <row r="698" spans="1:20" s="9" customFormat="1" ht="126" x14ac:dyDescent="0.2">
      <c r="A698" s="47" t="s">
        <v>4</v>
      </c>
      <c r="B698" s="47" t="s">
        <v>28</v>
      </c>
      <c r="C698" s="19" t="s">
        <v>568</v>
      </c>
      <c r="D698" s="19" t="s">
        <v>612</v>
      </c>
      <c r="E698" s="19" t="s">
        <v>569</v>
      </c>
      <c r="F698" s="19" t="s">
        <v>570</v>
      </c>
      <c r="G698" s="85">
        <v>1</v>
      </c>
      <c r="H698" s="20" t="s">
        <v>125</v>
      </c>
      <c r="I698" s="20" t="s">
        <v>125</v>
      </c>
      <c r="J698" s="20" t="s">
        <v>125</v>
      </c>
      <c r="K698" s="132">
        <v>0.4</v>
      </c>
      <c r="L698" s="57">
        <v>0.7</v>
      </c>
      <c r="M698" s="89">
        <v>1</v>
      </c>
      <c r="N698" s="20" t="s">
        <v>125</v>
      </c>
      <c r="O698" s="20" t="s">
        <v>125</v>
      </c>
      <c r="P698" s="20" t="s">
        <v>125</v>
      </c>
      <c r="Q698" s="20" t="s">
        <v>125</v>
      </c>
      <c r="R698" s="20" t="s">
        <v>125</v>
      </c>
      <c r="S698" s="20" t="s">
        <v>125</v>
      </c>
      <c r="T698" s="18">
        <v>2.1</v>
      </c>
    </row>
    <row r="699" spans="1:20" s="9" customFormat="1" ht="126" x14ac:dyDescent="0.2">
      <c r="A699" s="47" t="s">
        <v>4</v>
      </c>
      <c r="B699" s="47" t="s">
        <v>28</v>
      </c>
      <c r="C699" s="19" t="s">
        <v>568</v>
      </c>
      <c r="D699" s="19" t="s">
        <v>613</v>
      </c>
      <c r="E699" s="19" t="s">
        <v>569</v>
      </c>
      <c r="F699" s="19" t="s">
        <v>570</v>
      </c>
      <c r="G699" s="85">
        <v>1</v>
      </c>
      <c r="H699" s="20" t="s">
        <v>125</v>
      </c>
      <c r="I699" s="20" t="s">
        <v>125</v>
      </c>
      <c r="J699" s="20" t="s">
        <v>125</v>
      </c>
      <c r="K699" s="132">
        <v>0.4</v>
      </c>
      <c r="L699" s="57">
        <v>0.7</v>
      </c>
      <c r="M699" s="89">
        <v>1</v>
      </c>
      <c r="N699" s="20" t="s">
        <v>125</v>
      </c>
      <c r="O699" s="20" t="s">
        <v>125</v>
      </c>
      <c r="P699" s="20" t="s">
        <v>125</v>
      </c>
      <c r="Q699" s="20" t="s">
        <v>125</v>
      </c>
      <c r="R699" s="20" t="s">
        <v>125</v>
      </c>
      <c r="S699" s="20" t="s">
        <v>125</v>
      </c>
      <c r="T699" s="18">
        <v>2.1</v>
      </c>
    </row>
    <row r="700" spans="1:20" s="9" customFormat="1" ht="126" x14ac:dyDescent="0.2">
      <c r="A700" s="47" t="s">
        <v>4</v>
      </c>
      <c r="B700" s="47" t="s">
        <v>28</v>
      </c>
      <c r="C700" s="19" t="s">
        <v>568</v>
      </c>
      <c r="D700" s="19" t="s">
        <v>614</v>
      </c>
      <c r="E700" s="19" t="s">
        <v>569</v>
      </c>
      <c r="F700" s="19" t="s">
        <v>570</v>
      </c>
      <c r="G700" s="85">
        <v>1</v>
      </c>
      <c r="H700" s="20" t="s">
        <v>125</v>
      </c>
      <c r="I700" s="20" t="s">
        <v>125</v>
      </c>
      <c r="J700" s="20" t="s">
        <v>125</v>
      </c>
      <c r="K700" s="132">
        <v>0.4</v>
      </c>
      <c r="L700" s="57">
        <v>0.7</v>
      </c>
      <c r="M700" s="89">
        <v>1</v>
      </c>
      <c r="N700" s="20" t="s">
        <v>125</v>
      </c>
      <c r="O700" s="20" t="s">
        <v>125</v>
      </c>
      <c r="P700" s="20" t="s">
        <v>125</v>
      </c>
      <c r="Q700" s="20" t="s">
        <v>125</v>
      </c>
      <c r="R700" s="20" t="s">
        <v>125</v>
      </c>
      <c r="S700" s="20" t="s">
        <v>125</v>
      </c>
      <c r="T700" s="18">
        <v>2.1</v>
      </c>
    </row>
    <row r="701" spans="1:20" s="9" customFormat="1" ht="126" x14ac:dyDescent="0.2">
      <c r="A701" s="47" t="s">
        <v>4</v>
      </c>
      <c r="B701" s="47" t="s">
        <v>28</v>
      </c>
      <c r="C701" s="19" t="s">
        <v>568</v>
      </c>
      <c r="D701" s="19" t="s">
        <v>615</v>
      </c>
      <c r="E701" s="19" t="s">
        <v>569</v>
      </c>
      <c r="F701" s="19" t="s">
        <v>570</v>
      </c>
      <c r="G701" s="85">
        <v>1</v>
      </c>
      <c r="H701" s="20" t="s">
        <v>125</v>
      </c>
      <c r="I701" s="20" t="s">
        <v>125</v>
      </c>
      <c r="J701" s="20" t="s">
        <v>125</v>
      </c>
      <c r="K701" s="132">
        <v>0.4</v>
      </c>
      <c r="L701" s="57">
        <v>0.7</v>
      </c>
      <c r="M701" s="89">
        <v>1</v>
      </c>
      <c r="N701" s="20" t="s">
        <v>125</v>
      </c>
      <c r="O701" s="20" t="s">
        <v>125</v>
      </c>
      <c r="P701" s="20" t="s">
        <v>125</v>
      </c>
      <c r="Q701" s="20" t="s">
        <v>125</v>
      </c>
      <c r="R701" s="20" t="s">
        <v>125</v>
      </c>
      <c r="S701" s="20" t="s">
        <v>125</v>
      </c>
      <c r="T701" s="18">
        <v>2.1</v>
      </c>
    </row>
    <row r="702" spans="1:20" s="9" customFormat="1" ht="126" x14ac:dyDescent="0.2">
      <c r="A702" s="47" t="s">
        <v>4</v>
      </c>
      <c r="B702" s="47" t="s">
        <v>28</v>
      </c>
      <c r="C702" s="19" t="s">
        <v>568</v>
      </c>
      <c r="D702" s="19" t="s">
        <v>616</v>
      </c>
      <c r="E702" s="19" t="s">
        <v>569</v>
      </c>
      <c r="F702" s="19" t="s">
        <v>570</v>
      </c>
      <c r="G702" s="85">
        <v>1</v>
      </c>
      <c r="H702" s="20" t="s">
        <v>125</v>
      </c>
      <c r="I702" s="20" t="s">
        <v>125</v>
      </c>
      <c r="J702" s="20" t="s">
        <v>125</v>
      </c>
      <c r="K702" s="132">
        <v>0.4</v>
      </c>
      <c r="L702" s="57">
        <v>0.7</v>
      </c>
      <c r="M702" s="89">
        <v>1</v>
      </c>
      <c r="N702" s="20" t="s">
        <v>125</v>
      </c>
      <c r="O702" s="20" t="s">
        <v>125</v>
      </c>
      <c r="P702" s="20" t="s">
        <v>125</v>
      </c>
      <c r="Q702" s="20" t="s">
        <v>125</v>
      </c>
      <c r="R702" s="20" t="s">
        <v>125</v>
      </c>
      <c r="S702" s="20" t="s">
        <v>125</v>
      </c>
      <c r="T702" s="18">
        <v>2.1</v>
      </c>
    </row>
    <row r="703" spans="1:20" s="9" customFormat="1" ht="126" x14ac:dyDescent="0.2">
      <c r="A703" s="47" t="s">
        <v>4</v>
      </c>
      <c r="B703" s="47" t="s">
        <v>28</v>
      </c>
      <c r="C703" s="19" t="s">
        <v>568</v>
      </c>
      <c r="D703" s="19" t="s">
        <v>617</v>
      </c>
      <c r="E703" s="19" t="s">
        <v>569</v>
      </c>
      <c r="F703" s="19" t="s">
        <v>570</v>
      </c>
      <c r="G703" s="85">
        <v>1</v>
      </c>
      <c r="H703" s="20" t="s">
        <v>125</v>
      </c>
      <c r="I703" s="20" t="s">
        <v>125</v>
      </c>
      <c r="J703" s="20" t="s">
        <v>125</v>
      </c>
      <c r="K703" s="132">
        <v>0.4</v>
      </c>
      <c r="L703" s="57">
        <v>0.7</v>
      </c>
      <c r="M703" s="89">
        <v>1</v>
      </c>
      <c r="N703" s="20" t="s">
        <v>125</v>
      </c>
      <c r="O703" s="20" t="s">
        <v>125</v>
      </c>
      <c r="P703" s="20" t="s">
        <v>125</v>
      </c>
      <c r="Q703" s="20" t="s">
        <v>125</v>
      </c>
      <c r="R703" s="20" t="s">
        <v>125</v>
      </c>
      <c r="S703" s="20" t="s">
        <v>125</v>
      </c>
      <c r="T703" s="18">
        <v>2.1</v>
      </c>
    </row>
    <row r="704" spans="1:20" s="9" customFormat="1" ht="126" x14ac:dyDescent="0.2">
      <c r="A704" s="47" t="s">
        <v>4</v>
      </c>
      <c r="B704" s="47" t="s">
        <v>28</v>
      </c>
      <c r="C704" s="19" t="s">
        <v>568</v>
      </c>
      <c r="D704" s="19" t="s">
        <v>618</v>
      </c>
      <c r="E704" s="19" t="s">
        <v>569</v>
      </c>
      <c r="F704" s="19" t="s">
        <v>570</v>
      </c>
      <c r="G704" s="85">
        <v>1</v>
      </c>
      <c r="H704" s="20" t="s">
        <v>125</v>
      </c>
      <c r="I704" s="20" t="s">
        <v>125</v>
      </c>
      <c r="J704" s="20" t="s">
        <v>125</v>
      </c>
      <c r="K704" s="132">
        <v>0.4</v>
      </c>
      <c r="L704" s="57">
        <v>0.7</v>
      </c>
      <c r="M704" s="89">
        <v>1</v>
      </c>
      <c r="N704" s="20" t="s">
        <v>125</v>
      </c>
      <c r="O704" s="20" t="s">
        <v>125</v>
      </c>
      <c r="P704" s="20" t="s">
        <v>125</v>
      </c>
      <c r="Q704" s="20" t="s">
        <v>125</v>
      </c>
      <c r="R704" s="20" t="s">
        <v>125</v>
      </c>
      <c r="S704" s="20" t="s">
        <v>125</v>
      </c>
      <c r="T704" s="18">
        <v>2.1</v>
      </c>
    </row>
    <row r="705" spans="1:20" s="9" customFormat="1" ht="126" x14ac:dyDescent="0.2">
      <c r="A705" s="47" t="s">
        <v>4</v>
      </c>
      <c r="B705" s="47" t="s">
        <v>28</v>
      </c>
      <c r="C705" s="19" t="s">
        <v>568</v>
      </c>
      <c r="D705" s="19" t="s">
        <v>596</v>
      </c>
      <c r="E705" s="19" t="s">
        <v>583</v>
      </c>
      <c r="F705" s="19" t="s">
        <v>584</v>
      </c>
      <c r="G705" s="85">
        <v>1</v>
      </c>
      <c r="H705" s="20" t="s">
        <v>125</v>
      </c>
      <c r="I705" s="20" t="s">
        <v>125</v>
      </c>
      <c r="J705" s="20" t="s">
        <v>125</v>
      </c>
      <c r="K705" s="20" t="s">
        <v>125</v>
      </c>
      <c r="L705" s="20" t="s">
        <v>125</v>
      </c>
      <c r="M705" s="20" t="s">
        <v>125</v>
      </c>
      <c r="N705" s="89">
        <v>0.5</v>
      </c>
      <c r="O705" s="57">
        <v>1</v>
      </c>
      <c r="P705" s="20" t="s">
        <v>125</v>
      </c>
      <c r="Q705" s="20" t="s">
        <v>125</v>
      </c>
      <c r="R705" s="20" t="s">
        <v>125</v>
      </c>
      <c r="S705" s="20" t="s">
        <v>125</v>
      </c>
      <c r="T705" s="18">
        <v>1.5</v>
      </c>
    </row>
    <row r="706" spans="1:20" s="9" customFormat="1" ht="126" x14ac:dyDescent="0.2">
      <c r="A706" s="47" t="s">
        <v>4</v>
      </c>
      <c r="B706" s="47" t="s">
        <v>28</v>
      </c>
      <c r="C706" s="19" t="s">
        <v>568</v>
      </c>
      <c r="D706" s="19" t="s">
        <v>601</v>
      </c>
      <c r="E706" s="19" t="s">
        <v>583</v>
      </c>
      <c r="F706" s="19" t="s">
        <v>584</v>
      </c>
      <c r="G706" s="85">
        <v>1</v>
      </c>
      <c r="H706" s="20" t="s">
        <v>125</v>
      </c>
      <c r="I706" s="20" t="s">
        <v>125</v>
      </c>
      <c r="J706" s="20" t="s">
        <v>125</v>
      </c>
      <c r="K706" s="20" t="s">
        <v>125</v>
      </c>
      <c r="L706" s="20" t="s">
        <v>125</v>
      </c>
      <c r="M706" s="20" t="s">
        <v>125</v>
      </c>
      <c r="N706" s="89">
        <v>0.5</v>
      </c>
      <c r="O706" s="57">
        <v>1</v>
      </c>
      <c r="P706" s="20" t="s">
        <v>125</v>
      </c>
      <c r="Q706" s="20" t="s">
        <v>125</v>
      </c>
      <c r="R706" s="20" t="s">
        <v>125</v>
      </c>
      <c r="S706" s="20" t="s">
        <v>125</v>
      </c>
      <c r="T706" s="18">
        <v>1.5</v>
      </c>
    </row>
    <row r="707" spans="1:20" s="9" customFormat="1" ht="126" x14ac:dyDescent="0.2">
      <c r="A707" s="47" t="s">
        <v>4</v>
      </c>
      <c r="B707" s="47" t="s">
        <v>28</v>
      </c>
      <c r="C707" s="19" t="s">
        <v>568</v>
      </c>
      <c r="D707" s="19" t="s">
        <v>603</v>
      </c>
      <c r="E707" s="19" t="s">
        <v>583</v>
      </c>
      <c r="F707" s="19" t="s">
        <v>584</v>
      </c>
      <c r="G707" s="85">
        <v>1</v>
      </c>
      <c r="H707" s="20" t="s">
        <v>125</v>
      </c>
      <c r="I707" s="20" t="s">
        <v>125</v>
      </c>
      <c r="J707" s="20" t="s">
        <v>125</v>
      </c>
      <c r="K707" s="20" t="s">
        <v>125</v>
      </c>
      <c r="L707" s="20" t="s">
        <v>125</v>
      </c>
      <c r="M707" s="20" t="s">
        <v>125</v>
      </c>
      <c r="N707" s="89">
        <v>0.5</v>
      </c>
      <c r="O707" s="57">
        <v>1</v>
      </c>
      <c r="P707" s="20" t="s">
        <v>125</v>
      </c>
      <c r="Q707" s="20" t="s">
        <v>125</v>
      </c>
      <c r="R707" s="20" t="s">
        <v>125</v>
      </c>
      <c r="S707" s="20" t="s">
        <v>125</v>
      </c>
      <c r="T707" s="18">
        <v>1.5</v>
      </c>
    </row>
    <row r="708" spans="1:20" s="9" customFormat="1" ht="126" x14ac:dyDescent="0.2">
      <c r="A708" s="47" t="s">
        <v>4</v>
      </c>
      <c r="B708" s="47" t="s">
        <v>28</v>
      </c>
      <c r="C708" s="19" t="s">
        <v>568</v>
      </c>
      <c r="D708" s="19" t="s">
        <v>605</v>
      </c>
      <c r="E708" s="19" t="s">
        <v>583</v>
      </c>
      <c r="F708" s="19" t="s">
        <v>584</v>
      </c>
      <c r="G708" s="85">
        <v>1</v>
      </c>
      <c r="H708" s="20" t="s">
        <v>125</v>
      </c>
      <c r="I708" s="20" t="s">
        <v>125</v>
      </c>
      <c r="J708" s="20" t="s">
        <v>125</v>
      </c>
      <c r="K708" s="20" t="s">
        <v>125</v>
      </c>
      <c r="L708" s="20" t="s">
        <v>125</v>
      </c>
      <c r="M708" s="20" t="s">
        <v>125</v>
      </c>
      <c r="N708" s="89">
        <v>0.5</v>
      </c>
      <c r="O708" s="57">
        <v>1</v>
      </c>
      <c r="P708" s="20" t="s">
        <v>125</v>
      </c>
      <c r="Q708" s="20" t="s">
        <v>125</v>
      </c>
      <c r="R708" s="20" t="s">
        <v>125</v>
      </c>
      <c r="S708" s="20" t="s">
        <v>125</v>
      </c>
      <c r="T708" s="18">
        <v>1.5</v>
      </c>
    </row>
    <row r="709" spans="1:20" s="9" customFormat="1" ht="126" x14ac:dyDescent="0.2">
      <c r="A709" s="47" t="s">
        <v>4</v>
      </c>
      <c r="B709" s="47" t="s">
        <v>28</v>
      </c>
      <c r="C709" s="19" t="s">
        <v>568</v>
      </c>
      <c r="D709" s="19" t="s">
        <v>606</v>
      </c>
      <c r="E709" s="19" t="s">
        <v>583</v>
      </c>
      <c r="F709" s="19" t="s">
        <v>584</v>
      </c>
      <c r="G709" s="85">
        <v>1</v>
      </c>
      <c r="H709" s="20" t="s">
        <v>125</v>
      </c>
      <c r="I709" s="20" t="s">
        <v>125</v>
      </c>
      <c r="J709" s="20" t="s">
        <v>125</v>
      </c>
      <c r="K709" s="20" t="s">
        <v>125</v>
      </c>
      <c r="L709" s="20" t="s">
        <v>125</v>
      </c>
      <c r="M709" s="20" t="s">
        <v>125</v>
      </c>
      <c r="N709" s="89">
        <v>0.5</v>
      </c>
      <c r="O709" s="57">
        <v>1</v>
      </c>
      <c r="P709" s="20" t="s">
        <v>125</v>
      </c>
      <c r="Q709" s="20" t="s">
        <v>125</v>
      </c>
      <c r="R709" s="20" t="s">
        <v>125</v>
      </c>
      <c r="S709" s="20" t="s">
        <v>125</v>
      </c>
      <c r="T709" s="18">
        <v>1.5</v>
      </c>
    </row>
    <row r="710" spans="1:20" s="9" customFormat="1" ht="126" x14ac:dyDescent="0.2">
      <c r="A710" s="47" t="s">
        <v>4</v>
      </c>
      <c r="B710" s="47" t="s">
        <v>28</v>
      </c>
      <c r="C710" s="19" t="s">
        <v>568</v>
      </c>
      <c r="D710" s="19" t="s">
        <v>607</v>
      </c>
      <c r="E710" s="19" t="s">
        <v>583</v>
      </c>
      <c r="F710" s="19" t="s">
        <v>584</v>
      </c>
      <c r="G710" s="85">
        <v>1</v>
      </c>
      <c r="H710" s="20" t="s">
        <v>125</v>
      </c>
      <c r="I710" s="20" t="s">
        <v>125</v>
      </c>
      <c r="J710" s="20" t="s">
        <v>125</v>
      </c>
      <c r="K710" s="20" t="s">
        <v>125</v>
      </c>
      <c r="L710" s="20" t="s">
        <v>125</v>
      </c>
      <c r="M710" s="20" t="s">
        <v>125</v>
      </c>
      <c r="N710" s="89">
        <v>0.5</v>
      </c>
      <c r="O710" s="57">
        <v>1</v>
      </c>
      <c r="P710" s="20" t="s">
        <v>125</v>
      </c>
      <c r="Q710" s="20" t="s">
        <v>125</v>
      </c>
      <c r="R710" s="20" t="s">
        <v>125</v>
      </c>
      <c r="S710" s="20" t="s">
        <v>125</v>
      </c>
      <c r="T710" s="18">
        <v>1.5</v>
      </c>
    </row>
    <row r="711" spans="1:20" s="9" customFormat="1" ht="126" x14ac:dyDescent="0.2">
      <c r="A711" s="47" t="s">
        <v>4</v>
      </c>
      <c r="B711" s="47" t="s">
        <v>28</v>
      </c>
      <c r="C711" s="19" t="s">
        <v>568</v>
      </c>
      <c r="D711" s="19" t="s">
        <v>608</v>
      </c>
      <c r="E711" s="19" t="s">
        <v>583</v>
      </c>
      <c r="F711" s="19" t="s">
        <v>584</v>
      </c>
      <c r="G711" s="85">
        <v>1</v>
      </c>
      <c r="H711" s="20" t="s">
        <v>125</v>
      </c>
      <c r="I711" s="20" t="s">
        <v>125</v>
      </c>
      <c r="J711" s="20" t="s">
        <v>125</v>
      </c>
      <c r="K711" s="20" t="s">
        <v>125</v>
      </c>
      <c r="L711" s="20" t="s">
        <v>125</v>
      </c>
      <c r="M711" s="20" t="s">
        <v>125</v>
      </c>
      <c r="N711" s="89">
        <v>0.5</v>
      </c>
      <c r="O711" s="57">
        <v>1</v>
      </c>
      <c r="P711" s="20" t="s">
        <v>125</v>
      </c>
      <c r="Q711" s="20" t="s">
        <v>125</v>
      </c>
      <c r="R711" s="20" t="s">
        <v>125</v>
      </c>
      <c r="S711" s="20" t="s">
        <v>125</v>
      </c>
      <c r="T711" s="18">
        <v>1.5</v>
      </c>
    </row>
    <row r="712" spans="1:20" s="9" customFormat="1" ht="126" x14ac:dyDescent="0.2">
      <c r="A712" s="47" t="s">
        <v>4</v>
      </c>
      <c r="B712" s="47" t="s">
        <v>28</v>
      </c>
      <c r="C712" s="19" t="s">
        <v>568</v>
      </c>
      <c r="D712" s="19" t="s">
        <v>610</v>
      </c>
      <c r="E712" s="19" t="s">
        <v>583</v>
      </c>
      <c r="F712" s="19" t="s">
        <v>584</v>
      </c>
      <c r="G712" s="85">
        <v>1</v>
      </c>
      <c r="H712" s="20" t="s">
        <v>125</v>
      </c>
      <c r="I712" s="20" t="s">
        <v>125</v>
      </c>
      <c r="J712" s="20" t="s">
        <v>125</v>
      </c>
      <c r="K712" s="20" t="s">
        <v>125</v>
      </c>
      <c r="L712" s="20" t="s">
        <v>125</v>
      </c>
      <c r="M712" s="20" t="s">
        <v>125</v>
      </c>
      <c r="N712" s="89">
        <v>0.5</v>
      </c>
      <c r="O712" s="57">
        <v>1</v>
      </c>
      <c r="P712" s="20" t="s">
        <v>125</v>
      </c>
      <c r="Q712" s="20" t="s">
        <v>125</v>
      </c>
      <c r="R712" s="20" t="s">
        <v>125</v>
      </c>
      <c r="S712" s="20" t="s">
        <v>125</v>
      </c>
      <c r="T712" s="18">
        <v>1.5</v>
      </c>
    </row>
    <row r="713" spans="1:20" s="9" customFormat="1" ht="126" x14ac:dyDescent="0.2">
      <c r="A713" s="47" t="s">
        <v>4</v>
      </c>
      <c r="B713" s="47" t="s">
        <v>28</v>
      </c>
      <c r="C713" s="19" t="s">
        <v>568</v>
      </c>
      <c r="D713" s="19" t="s">
        <v>611</v>
      </c>
      <c r="E713" s="19" t="s">
        <v>583</v>
      </c>
      <c r="F713" s="19" t="s">
        <v>584</v>
      </c>
      <c r="G713" s="85">
        <v>1</v>
      </c>
      <c r="H713" s="20" t="s">
        <v>125</v>
      </c>
      <c r="I713" s="20" t="s">
        <v>125</v>
      </c>
      <c r="J713" s="20" t="s">
        <v>125</v>
      </c>
      <c r="K713" s="20" t="s">
        <v>125</v>
      </c>
      <c r="L713" s="20" t="s">
        <v>125</v>
      </c>
      <c r="M713" s="20" t="s">
        <v>125</v>
      </c>
      <c r="N713" s="89">
        <v>0.5</v>
      </c>
      <c r="O713" s="57">
        <v>1</v>
      </c>
      <c r="P713" s="20" t="s">
        <v>125</v>
      </c>
      <c r="Q713" s="20" t="s">
        <v>125</v>
      </c>
      <c r="R713" s="20" t="s">
        <v>125</v>
      </c>
      <c r="S713" s="20" t="s">
        <v>125</v>
      </c>
      <c r="T713" s="18">
        <v>1.5</v>
      </c>
    </row>
    <row r="714" spans="1:20" s="9" customFormat="1" ht="126" x14ac:dyDescent="0.2">
      <c r="A714" s="47" t="s">
        <v>4</v>
      </c>
      <c r="B714" s="47" t="s">
        <v>28</v>
      </c>
      <c r="C714" s="19" t="s">
        <v>568</v>
      </c>
      <c r="D714" s="19" t="s">
        <v>612</v>
      </c>
      <c r="E714" s="19" t="s">
        <v>583</v>
      </c>
      <c r="F714" s="19" t="s">
        <v>584</v>
      </c>
      <c r="G714" s="85">
        <v>1</v>
      </c>
      <c r="H714" s="20" t="s">
        <v>125</v>
      </c>
      <c r="I714" s="20" t="s">
        <v>125</v>
      </c>
      <c r="J714" s="20" t="s">
        <v>125</v>
      </c>
      <c r="K714" s="20" t="s">
        <v>125</v>
      </c>
      <c r="L714" s="20" t="s">
        <v>125</v>
      </c>
      <c r="M714" s="20" t="s">
        <v>125</v>
      </c>
      <c r="N714" s="89">
        <v>0.5</v>
      </c>
      <c r="O714" s="57">
        <v>1</v>
      </c>
      <c r="P714" s="20" t="s">
        <v>125</v>
      </c>
      <c r="Q714" s="20" t="s">
        <v>125</v>
      </c>
      <c r="R714" s="20" t="s">
        <v>125</v>
      </c>
      <c r="S714" s="20" t="s">
        <v>125</v>
      </c>
      <c r="T714" s="18">
        <v>1.5</v>
      </c>
    </row>
    <row r="715" spans="1:20" s="9" customFormat="1" ht="126" x14ac:dyDescent="0.2">
      <c r="A715" s="47" t="s">
        <v>4</v>
      </c>
      <c r="B715" s="47" t="s">
        <v>28</v>
      </c>
      <c r="C715" s="19" t="s">
        <v>568</v>
      </c>
      <c r="D715" s="19" t="s">
        <v>613</v>
      </c>
      <c r="E715" s="19" t="s">
        <v>583</v>
      </c>
      <c r="F715" s="19" t="s">
        <v>584</v>
      </c>
      <c r="G715" s="85">
        <v>1</v>
      </c>
      <c r="H715" s="20" t="s">
        <v>125</v>
      </c>
      <c r="I715" s="20" t="s">
        <v>125</v>
      </c>
      <c r="J715" s="20" t="s">
        <v>125</v>
      </c>
      <c r="K715" s="20" t="s">
        <v>125</v>
      </c>
      <c r="L715" s="20" t="s">
        <v>125</v>
      </c>
      <c r="M715" s="20" t="s">
        <v>125</v>
      </c>
      <c r="N715" s="89">
        <v>0.5</v>
      </c>
      <c r="O715" s="57">
        <v>1</v>
      </c>
      <c r="P715" s="20" t="s">
        <v>125</v>
      </c>
      <c r="Q715" s="20" t="s">
        <v>125</v>
      </c>
      <c r="R715" s="20" t="s">
        <v>125</v>
      </c>
      <c r="S715" s="20" t="s">
        <v>125</v>
      </c>
      <c r="T715" s="18">
        <v>1.5</v>
      </c>
    </row>
    <row r="716" spans="1:20" s="9" customFormat="1" ht="126" x14ac:dyDescent="0.2">
      <c r="A716" s="47" t="s">
        <v>4</v>
      </c>
      <c r="B716" s="47" t="s">
        <v>28</v>
      </c>
      <c r="C716" s="19" t="s">
        <v>568</v>
      </c>
      <c r="D716" s="19" t="s">
        <v>614</v>
      </c>
      <c r="E716" s="19" t="s">
        <v>583</v>
      </c>
      <c r="F716" s="19" t="s">
        <v>584</v>
      </c>
      <c r="G716" s="85">
        <v>1</v>
      </c>
      <c r="H716" s="20" t="s">
        <v>125</v>
      </c>
      <c r="I716" s="20" t="s">
        <v>125</v>
      </c>
      <c r="J716" s="20" t="s">
        <v>125</v>
      </c>
      <c r="K716" s="20" t="s">
        <v>125</v>
      </c>
      <c r="L716" s="20" t="s">
        <v>125</v>
      </c>
      <c r="M716" s="20" t="s">
        <v>125</v>
      </c>
      <c r="N716" s="89">
        <v>0.5</v>
      </c>
      <c r="O716" s="57">
        <v>1</v>
      </c>
      <c r="P716" s="20" t="s">
        <v>125</v>
      </c>
      <c r="Q716" s="20" t="s">
        <v>125</v>
      </c>
      <c r="R716" s="20" t="s">
        <v>125</v>
      </c>
      <c r="S716" s="20" t="s">
        <v>125</v>
      </c>
      <c r="T716" s="18">
        <v>1.5</v>
      </c>
    </row>
    <row r="717" spans="1:20" s="9" customFormat="1" ht="126" x14ac:dyDescent="0.2">
      <c r="A717" s="47" t="s">
        <v>4</v>
      </c>
      <c r="B717" s="47" t="s">
        <v>28</v>
      </c>
      <c r="C717" s="19" t="s">
        <v>568</v>
      </c>
      <c r="D717" s="19" t="s">
        <v>616</v>
      </c>
      <c r="E717" s="19" t="s">
        <v>583</v>
      </c>
      <c r="F717" s="19" t="s">
        <v>584</v>
      </c>
      <c r="G717" s="85">
        <v>1</v>
      </c>
      <c r="H717" s="20" t="s">
        <v>125</v>
      </c>
      <c r="I717" s="20" t="s">
        <v>125</v>
      </c>
      <c r="J717" s="20" t="s">
        <v>125</v>
      </c>
      <c r="K717" s="20" t="s">
        <v>125</v>
      </c>
      <c r="L717" s="20" t="s">
        <v>125</v>
      </c>
      <c r="M717" s="20" t="s">
        <v>125</v>
      </c>
      <c r="N717" s="89">
        <v>0.5</v>
      </c>
      <c r="O717" s="57">
        <v>1</v>
      </c>
      <c r="P717" s="20" t="s">
        <v>125</v>
      </c>
      <c r="Q717" s="20" t="s">
        <v>125</v>
      </c>
      <c r="R717" s="20" t="s">
        <v>125</v>
      </c>
      <c r="S717" s="20" t="s">
        <v>125</v>
      </c>
      <c r="T717" s="18">
        <v>1.5</v>
      </c>
    </row>
    <row r="718" spans="1:20" s="9" customFormat="1" ht="126" x14ac:dyDescent="0.2">
      <c r="A718" s="47" t="s">
        <v>4</v>
      </c>
      <c r="B718" s="47" t="s">
        <v>28</v>
      </c>
      <c r="C718" s="19" t="s">
        <v>568</v>
      </c>
      <c r="D718" s="19" t="s">
        <v>617</v>
      </c>
      <c r="E718" s="19" t="s">
        <v>583</v>
      </c>
      <c r="F718" s="19" t="s">
        <v>584</v>
      </c>
      <c r="G718" s="85">
        <v>1</v>
      </c>
      <c r="H718" s="20" t="s">
        <v>125</v>
      </c>
      <c r="I718" s="20" t="s">
        <v>125</v>
      </c>
      <c r="J718" s="20" t="s">
        <v>125</v>
      </c>
      <c r="K718" s="20" t="s">
        <v>125</v>
      </c>
      <c r="L718" s="20" t="s">
        <v>125</v>
      </c>
      <c r="M718" s="20" t="s">
        <v>125</v>
      </c>
      <c r="N718" s="89">
        <v>0.5</v>
      </c>
      <c r="O718" s="57">
        <v>1</v>
      </c>
      <c r="P718" s="20" t="s">
        <v>125</v>
      </c>
      <c r="Q718" s="20" t="s">
        <v>125</v>
      </c>
      <c r="R718" s="20" t="s">
        <v>125</v>
      </c>
      <c r="S718" s="20" t="s">
        <v>125</v>
      </c>
      <c r="T718" s="18">
        <v>1.5</v>
      </c>
    </row>
    <row r="719" spans="1:20" s="9" customFormat="1" ht="126" x14ac:dyDescent="0.2">
      <c r="A719" s="47" t="s">
        <v>4</v>
      </c>
      <c r="B719" s="47" t="s">
        <v>28</v>
      </c>
      <c r="C719" s="19" t="s">
        <v>568</v>
      </c>
      <c r="D719" s="19" t="s">
        <v>618</v>
      </c>
      <c r="E719" s="19" t="s">
        <v>583</v>
      </c>
      <c r="F719" s="19" t="s">
        <v>584</v>
      </c>
      <c r="G719" s="85">
        <v>1</v>
      </c>
      <c r="H719" s="20" t="s">
        <v>125</v>
      </c>
      <c r="I719" s="20" t="s">
        <v>125</v>
      </c>
      <c r="J719" s="20" t="s">
        <v>125</v>
      </c>
      <c r="K719" s="20" t="s">
        <v>125</v>
      </c>
      <c r="L719" s="20" t="s">
        <v>125</v>
      </c>
      <c r="M719" s="20" t="s">
        <v>125</v>
      </c>
      <c r="N719" s="89">
        <v>0.5</v>
      </c>
      <c r="O719" s="57">
        <v>1</v>
      </c>
      <c r="P719" s="20" t="s">
        <v>125</v>
      </c>
      <c r="Q719" s="20" t="s">
        <v>125</v>
      </c>
      <c r="R719" s="20" t="s">
        <v>125</v>
      </c>
      <c r="S719" s="20" t="s">
        <v>125</v>
      </c>
      <c r="T719" s="18">
        <v>1.5</v>
      </c>
    </row>
  </sheetData>
  <sheetProtection sheet="1" objects="1" scenarios="1" autoFilter="0"/>
  <autoFilter ref="A4:S719" xr:uid="{00000000-0001-0000-01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autoFilter>
  <sortState xmlns:xlrd2="http://schemas.microsoft.com/office/spreadsheetml/2017/richdata2" ref="A330:XFD624">
    <sortCondition ref="A7:A624"/>
    <sortCondition ref="B7:B624"/>
    <sortCondition ref="E7:E624"/>
  </sortState>
  <mergeCells count="9">
    <mergeCell ref="A4:A6"/>
    <mergeCell ref="B4:B6"/>
    <mergeCell ref="B2:S2"/>
    <mergeCell ref="C4:C6"/>
    <mergeCell ref="G4:G6"/>
    <mergeCell ref="E4:E6"/>
    <mergeCell ref="D4:D6"/>
    <mergeCell ref="H4:S4"/>
    <mergeCell ref="F4:F6"/>
  </mergeCells>
  <phoneticPr fontId="5" type="noConversion"/>
  <dataValidations count="5">
    <dataValidation type="list" allowBlank="1" showInputMessage="1" showErrorMessage="1" sqref="B125:B184 B7:B66 B226:B433 B454:B624" xr:uid="{BA7D7C28-26AB-453B-ADDD-C9F85904A31E}">
      <formula1>INDIRECT(A7)</formula1>
    </dataValidation>
    <dataValidation type="list" allowBlank="1" showInputMessage="1" showErrorMessage="1" sqref="B206:B225" xr:uid="{BAB3A3B4-0710-4A46-A837-FF34A753C367}">
      <formula1>INDIRECT(A207)</formula1>
    </dataValidation>
    <dataValidation allowBlank="1" showInputMessage="1" showErrorMessage="1" promptTitle="Indicadores" sqref="E226:E231" xr:uid="{0C87F105-AF74-4148-B47E-428B0A6A32FD}"/>
    <dataValidation type="list" allowBlank="1" showInputMessage="1" showErrorMessage="1" sqref="B186:B205" xr:uid="{2582FBD1-9D18-4620-9D18-C75FF24F6E1C}">
      <formula1>INDIRECT(A188)</formula1>
    </dataValidation>
    <dataValidation type="list" allowBlank="1" showInputMessage="1" showErrorMessage="1" sqref="B185" xr:uid="{B50013A1-502D-4BE7-BD93-D17F6E775CDB}">
      <formula1>INDIRECT(A206)</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
  <sheetViews>
    <sheetView topLeftCell="B1" zoomScale="80" zoomScaleNormal="80" workbookViewId="0">
      <selection activeCell="A3" sqref="A3:C5"/>
    </sheetView>
  </sheetViews>
  <sheetFormatPr baseColWidth="10" defaultColWidth="11.5" defaultRowHeight="15" x14ac:dyDescent="0.2"/>
  <cols>
    <col min="1" max="1" width="51.5" customWidth="1"/>
    <col min="2" max="2" width="36.33203125" customWidth="1"/>
    <col min="3" max="3" width="140.5" customWidth="1"/>
    <col min="4" max="4" width="83.6640625" bestFit="1" customWidth="1"/>
    <col min="5" max="5" width="73.6640625" bestFit="1" customWidth="1"/>
    <col min="6" max="6" width="194.5" bestFit="1" customWidth="1"/>
    <col min="7" max="7" width="95.83203125" bestFit="1" customWidth="1"/>
    <col min="8" max="8" width="80.5" bestFit="1" customWidth="1"/>
    <col min="9" max="9" width="105.1640625" bestFit="1" customWidth="1"/>
    <col min="10" max="10" width="57.6640625" bestFit="1" customWidth="1"/>
    <col min="11" max="11" width="156.5" bestFit="1" customWidth="1"/>
    <col min="12" max="12" width="87.5" bestFit="1" customWidth="1"/>
    <col min="13" max="13" width="75.83203125" bestFit="1" customWidth="1"/>
    <col min="14" max="14" width="62.83203125" bestFit="1" customWidth="1"/>
    <col min="15" max="15" width="107.1640625" bestFit="1" customWidth="1"/>
    <col min="16" max="16" width="51.1640625" bestFit="1" customWidth="1"/>
    <col min="17" max="17" width="104.83203125" bestFit="1" customWidth="1"/>
    <col min="18" max="18" width="128.1640625" bestFit="1" customWidth="1"/>
    <col min="19" max="19" width="55.83203125" bestFit="1" customWidth="1"/>
    <col min="20" max="20" width="54.83203125" bestFit="1" customWidth="1"/>
    <col min="21" max="21" width="53.6640625" bestFit="1" customWidth="1"/>
    <col min="22" max="22" width="60.5" bestFit="1" customWidth="1"/>
    <col min="23" max="23" width="116.33203125" bestFit="1" customWidth="1"/>
    <col min="24" max="24" width="95.83203125" bestFit="1" customWidth="1"/>
    <col min="25" max="25" width="72" bestFit="1" customWidth="1"/>
    <col min="26" max="26" width="145.5" bestFit="1" customWidth="1"/>
    <col min="27" max="27" width="86.6640625" bestFit="1" customWidth="1"/>
    <col min="28" max="28" width="22.33203125" bestFit="1" customWidth="1"/>
    <col min="29" max="29" width="11.1640625" bestFit="1" customWidth="1"/>
    <col min="30" max="30" width="12.5" bestFit="1" customWidth="1"/>
  </cols>
  <sheetData>
    <row r="1" spans="1:3" x14ac:dyDescent="0.2">
      <c r="A1" s="31" t="s">
        <v>93</v>
      </c>
      <c r="B1" t="s">
        <v>36</v>
      </c>
    </row>
    <row r="3" spans="1:3" x14ac:dyDescent="0.2">
      <c r="A3" s="31" t="s">
        <v>87</v>
      </c>
      <c r="B3" s="31" t="s">
        <v>88</v>
      </c>
      <c r="C3" s="31" t="s">
        <v>90</v>
      </c>
    </row>
    <row r="4" spans="1:3" x14ac:dyDescent="0.2">
      <c r="A4" t="s">
        <v>72</v>
      </c>
      <c r="B4" s="32" t="s">
        <v>9</v>
      </c>
      <c r="C4" t="s">
        <v>181</v>
      </c>
    </row>
    <row r="5" spans="1:3" x14ac:dyDescent="0.2">
      <c r="B5" s="32"/>
      <c r="C5" t="s">
        <v>177</v>
      </c>
    </row>
    <row r="6" spans="1:3" x14ac:dyDescent="0.2">
      <c r="A6" t="s">
        <v>37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D10"/>
  <sheetViews>
    <sheetView topLeftCell="A3" workbookViewId="0">
      <selection activeCell="E3" sqref="E1:F1048576"/>
    </sheetView>
  </sheetViews>
  <sheetFormatPr baseColWidth="10" defaultColWidth="11.5" defaultRowHeight="15" x14ac:dyDescent="0.2"/>
  <cols>
    <col min="2" max="2" width="81.33203125" customWidth="1"/>
  </cols>
  <sheetData>
    <row r="3" spans="2:4" ht="32" x14ac:dyDescent="0.2">
      <c r="B3" s="27" t="s">
        <v>659</v>
      </c>
      <c r="C3" s="26" t="s">
        <v>661</v>
      </c>
      <c r="D3" s="10" t="s">
        <v>211</v>
      </c>
    </row>
    <row r="4" spans="2:4" ht="32" x14ac:dyDescent="0.2">
      <c r="B4" s="27" t="s">
        <v>261</v>
      </c>
      <c r="C4" s="10" t="s">
        <v>261</v>
      </c>
      <c r="D4" s="10" t="s">
        <v>211</v>
      </c>
    </row>
    <row r="5" spans="2:4" ht="48" x14ac:dyDescent="0.2">
      <c r="B5" s="27" t="s">
        <v>236</v>
      </c>
      <c r="C5" s="26" t="s">
        <v>236</v>
      </c>
      <c r="D5" s="10" t="s">
        <v>211</v>
      </c>
    </row>
    <row r="6" spans="2:4" ht="16" x14ac:dyDescent="0.2">
      <c r="B6" s="27" t="s">
        <v>251</v>
      </c>
      <c r="C6" s="26" t="s">
        <v>251</v>
      </c>
      <c r="D6" s="10" t="s">
        <v>211</v>
      </c>
    </row>
    <row r="7" spans="2:4" ht="32" x14ac:dyDescent="0.2">
      <c r="B7" s="27" t="s">
        <v>229</v>
      </c>
      <c r="C7" s="26" t="s">
        <v>229</v>
      </c>
      <c r="D7" s="10" t="s">
        <v>211</v>
      </c>
    </row>
    <row r="8" spans="2:4" ht="32" x14ac:dyDescent="0.2">
      <c r="B8" s="28" t="s">
        <v>254</v>
      </c>
      <c r="C8" s="29" t="s">
        <v>254</v>
      </c>
      <c r="D8" s="29" t="s">
        <v>104</v>
      </c>
    </row>
    <row r="9" spans="2:4" ht="32" x14ac:dyDescent="0.2">
      <c r="B9" s="28" t="s">
        <v>248</v>
      </c>
      <c r="C9" s="29" t="s">
        <v>248</v>
      </c>
      <c r="D9" s="29" t="s">
        <v>104</v>
      </c>
    </row>
    <row r="10" spans="2:4" ht="48" x14ac:dyDescent="0.2">
      <c r="B10" s="27" t="s">
        <v>245</v>
      </c>
      <c r="C10" s="26" t="s">
        <v>245</v>
      </c>
      <c r="D10" s="10" t="s">
        <v>211</v>
      </c>
    </row>
  </sheetData>
  <dataValidations count="1">
    <dataValidation type="list" allowBlank="1" showInputMessage="1" showErrorMessage="1" sqref="D9 D8" xr:uid="{00000000-0002-0000-0300-000000000000}">
      <formula1>"Nivel Nacional,Nivel Territorial,Mixto"</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69"/>
  <sheetViews>
    <sheetView topLeftCell="A42" workbookViewId="0">
      <selection activeCell="D52" sqref="D52"/>
    </sheetView>
  </sheetViews>
  <sheetFormatPr baseColWidth="10" defaultColWidth="11.5" defaultRowHeight="14" x14ac:dyDescent="0.15"/>
  <cols>
    <col min="1" max="1" width="77.5" style="3" customWidth="1"/>
    <col min="2" max="16384" width="11.5" style="3"/>
  </cols>
  <sheetData>
    <row r="1" spans="1:2" x14ac:dyDescent="0.15">
      <c r="A1" s="2" t="s">
        <v>718</v>
      </c>
    </row>
    <row r="2" spans="1:2" ht="45" x14ac:dyDescent="0.15">
      <c r="A2" s="4" t="s">
        <v>719</v>
      </c>
    </row>
    <row r="3" spans="1:2" ht="45" x14ac:dyDescent="0.15">
      <c r="A3" s="4" t="s">
        <v>720</v>
      </c>
    </row>
    <row r="4" spans="1:2" ht="45" x14ac:dyDescent="0.15">
      <c r="A4" s="4" t="s">
        <v>721</v>
      </c>
    </row>
    <row r="5" spans="1:2" ht="15" x14ac:dyDescent="0.15">
      <c r="A5" s="4" t="s">
        <v>722</v>
      </c>
    </row>
    <row r="6" spans="1:2" ht="30" x14ac:dyDescent="0.15">
      <c r="A6" s="4" t="s">
        <v>723</v>
      </c>
    </row>
    <row r="7" spans="1:2" ht="30" x14ac:dyDescent="0.15">
      <c r="A7" s="4" t="s">
        <v>724</v>
      </c>
    </row>
    <row r="8" spans="1:2" ht="30" x14ac:dyDescent="0.15">
      <c r="A8" s="4" t="s">
        <v>725</v>
      </c>
    </row>
    <row r="9" spans="1:2" ht="45" x14ac:dyDescent="0.15">
      <c r="A9" s="6" t="s">
        <v>726</v>
      </c>
    </row>
    <row r="10" spans="1:2" ht="45" x14ac:dyDescent="0.15">
      <c r="A10" s="6" t="s">
        <v>727</v>
      </c>
    </row>
    <row r="11" spans="1:2" x14ac:dyDescent="0.15">
      <c r="A11" s="5"/>
    </row>
    <row r="12" spans="1:2" x14ac:dyDescent="0.15">
      <c r="A12" s="287" t="s">
        <v>728</v>
      </c>
      <c r="B12" s="287"/>
    </row>
    <row r="13" spans="1:2" ht="105" x14ac:dyDescent="0.15">
      <c r="A13" s="4" t="s">
        <v>729</v>
      </c>
      <c r="B13" s="7" t="s">
        <v>730</v>
      </c>
    </row>
    <row r="14" spans="1:2" ht="90" x14ac:dyDescent="0.15">
      <c r="A14" s="4" t="s">
        <v>48</v>
      </c>
      <c r="B14" s="7" t="s">
        <v>731</v>
      </c>
    </row>
    <row r="15" spans="1:2" ht="60" x14ac:dyDescent="0.15">
      <c r="A15" s="4" t="s">
        <v>53</v>
      </c>
      <c r="B15" s="7" t="s">
        <v>732</v>
      </c>
    </row>
    <row r="16" spans="1:2" ht="45" x14ac:dyDescent="0.15">
      <c r="A16" s="4" t="s">
        <v>56</v>
      </c>
      <c r="B16" s="7" t="s">
        <v>733</v>
      </c>
    </row>
    <row r="19" spans="1:1" ht="16" x14ac:dyDescent="0.2">
      <c r="A19" s="8" t="s">
        <v>42</v>
      </c>
    </row>
    <row r="20" spans="1:1" ht="16" x14ac:dyDescent="0.2">
      <c r="A20" s="8" t="s">
        <v>734</v>
      </c>
    </row>
    <row r="21" spans="1:1" ht="16" x14ac:dyDescent="0.2">
      <c r="A21" s="8" t="s">
        <v>735</v>
      </c>
    </row>
    <row r="22" spans="1:1" ht="16" x14ac:dyDescent="0.2">
      <c r="A22" s="8" t="s">
        <v>736</v>
      </c>
    </row>
    <row r="23" spans="1:1" ht="16" x14ac:dyDescent="0.2">
      <c r="A23" s="8" t="s">
        <v>737</v>
      </c>
    </row>
    <row r="24" spans="1:1" ht="16" x14ac:dyDescent="0.2">
      <c r="A24" s="8" t="s">
        <v>738</v>
      </c>
    </row>
    <row r="25" spans="1:1" ht="16" x14ac:dyDescent="0.2">
      <c r="A25" s="8" t="s">
        <v>739</v>
      </c>
    </row>
    <row r="26" spans="1:1" ht="16" x14ac:dyDescent="0.2">
      <c r="A26" s="8" t="s">
        <v>60</v>
      </c>
    </row>
    <row r="27" spans="1:1" ht="16" x14ac:dyDescent="0.2">
      <c r="A27" s="8" t="s">
        <v>57</v>
      </c>
    </row>
    <row r="28" spans="1:1" ht="16" x14ac:dyDescent="0.2">
      <c r="A28" s="8" t="s">
        <v>52</v>
      </c>
    </row>
    <row r="29" spans="1:1" ht="16" x14ac:dyDescent="0.2">
      <c r="A29" s="8" t="s">
        <v>59</v>
      </c>
    </row>
    <row r="30" spans="1:1" ht="16" x14ac:dyDescent="0.2">
      <c r="A30" s="8" t="s">
        <v>49</v>
      </c>
    </row>
    <row r="31" spans="1:1" ht="16" x14ac:dyDescent="0.2">
      <c r="A31" s="8" t="s">
        <v>50</v>
      </c>
    </row>
    <row r="32" spans="1:1" ht="16" x14ac:dyDescent="0.2">
      <c r="A32" s="8" t="s">
        <v>740</v>
      </c>
    </row>
    <row r="33" spans="1:1" ht="16" x14ac:dyDescent="0.2">
      <c r="A33" s="8" t="s">
        <v>54</v>
      </c>
    </row>
    <row r="34" spans="1:1" ht="16" x14ac:dyDescent="0.2">
      <c r="A34" s="8" t="s">
        <v>741</v>
      </c>
    </row>
    <row r="37" spans="1:1" ht="15" x14ac:dyDescent="0.2">
      <c r="A37" s="11" t="s">
        <v>742</v>
      </c>
    </row>
    <row r="38" spans="1:1" ht="16" x14ac:dyDescent="0.2">
      <c r="A38" s="12" t="s">
        <v>596</v>
      </c>
    </row>
    <row r="39" spans="1:1" ht="16" x14ac:dyDescent="0.2">
      <c r="A39" s="12" t="s">
        <v>600</v>
      </c>
    </row>
    <row r="40" spans="1:1" ht="16" x14ac:dyDescent="0.2">
      <c r="A40" s="12" t="s">
        <v>743</v>
      </c>
    </row>
    <row r="41" spans="1:1" ht="16" x14ac:dyDescent="0.2">
      <c r="A41" s="12" t="s">
        <v>602</v>
      </c>
    </row>
    <row r="42" spans="1:1" ht="16" x14ac:dyDescent="0.2">
      <c r="A42" s="12" t="s">
        <v>603</v>
      </c>
    </row>
    <row r="43" spans="1:1" ht="16" x14ac:dyDescent="0.2">
      <c r="A43" s="12" t="s">
        <v>604</v>
      </c>
    </row>
    <row r="44" spans="1:1" ht="16" x14ac:dyDescent="0.2">
      <c r="A44" s="12" t="s">
        <v>605</v>
      </c>
    </row>
    <row r="45" spans="1:1" ht="16" x14ac:dyDescent="0.2">
      <c r="A45" s="12" t="s">
        <v>606</v>
      </c>
    </row>
    <row r="46" spans="1:1" ht="16" x14ac:dyDescent="0.2">
      <c r="A46" s="12" t="s">
        <v>607</v>
      </c>
    </row>
    <row r="47" spans="1:1" ht="16" x14ac:dyDescent="0.2">
      <c r="A47" s="12" t="s">
        <v>608</v>
      </c>
    </row>
    <row r="48" spans="1:1" ht="16" x14ac:dyDescent="0.2">
      <c r="A48" s="12" t="s">
        <v>609</v>
      </c>
    </row>
    <row r="49" spans="1:10" ht="16" x14ac:dyDescent="0.2">
      <c r="A49" s="12" t="s">
        <v>610</v>
      </c>
    </row>
    <row r="50" spans="1:10" ht="16" x14ac:dyDescent="0.2">
      <c r="A50" s="12" t="s">
        <v>611</v>
      </c>
    </row>
    <row r="51" spans="1:10" ht="16" x14ac:dyDescent="0.2">
      <c r="A51" s="12" t="s">
        <v>612</v>
      </c>
    </row>
    <row r="52" spans="1:10" ht="16" x14ac:dyDescent="0.2">
      <c r="A52" s="12" t="s">
        <v>613</v>
      </c>
    </row>
    <row r="53" spans="1:10" ht="16" x14ac:dyDescent="0.2">
      <c r="A53" s="12" t="s">
        <v>614</v>
      </c>
    </row>
    <row r="54" spans="1:10" ht="16" x14ac:dyDescent="0.2">
      <c r="A54" s="12" t="s">
        <v>615</v>
      </c>
    </row>
    <row r="55" spans="1:10" ht="16" x14ac:dyDescent="0.2">
      <c r="A55" s="12" t="s">
        <v>616</v>
      </c>
    </row>
    <row r="56" spans="1:10" ht="16" x14ac:dyDescent="0.2">
      <c r="A56" s="12" t="s">
        <v>617</v>
      </c>
    </row>
    <row r="57" spans="1:10" ht="16" x14ac:dyDescent="0.2">
      <c r="A57" s="12" t="s">
        <v>618</v>
      </c>
    </row>
    <row r="60" spans="1:10" ht="15" x14ac:dyDescent="0.2">
      <c r="A60" s="11" t="s">
        <v>744</v>
      </c>
      <c r="B60" s="11" t="s">
        <v>72</v>
      </c>
      <c r="C60" s="11" t="s">
        <v>35</v>
      </c>
      <c r="D60" s="11" t="s">
        <v>745</v>
      </c>
      <c r="E60" s="11" t="s">
        <v>65</v>
      </c>
      <c r="F60" s="11" t="s">
        <v>66</v>
      </c>
      <c r="G60" s="11" t="s">
        <v>64</v>
      </c>
      <c r="H60" s="11" t="s">
        <v>69</v>
      </c>
      <c r="I60" s="13" t="s">
        <v>70</v>
      </c>
      <c r="J60" s="11" t="s">
        <v>68</v>
      </c>
    </row>
    <row r="61" spans="1:10" ht="15" x14ac:dyDescent="0.2">
      <c r="A61" s="1" t="s">
        <v>72</v>
      </c>
      <c r="B61" s="14" t="s">
        <v>746</v>
      </c>
      <c r="C61" s="14" t="s">
        <v>35</v>
      </c>
      <c r="D61" s="14" t="s">
        <v>71</v>
      </c>
      <c r="E61" s="14" t="s">
        <v>3</v>
      </c>
      <c r="F61" s="14" t="s">
        <v>747</v>
      </c>
      <c r="G61" s="14" t="s">
        <v>748</v>
      </c>
      <c r="H61" s="14" t="s">
        <v>5</v>
      </c>
      <c r="I61" s="15" t="s">
        <v>2</v>
      </c>
      <c r="J61" s="1" t="s">
        <v>23</v>
      </c>
    </row>
    <row r="62" spans="1:10" ht="15" x14ac:dyDescent="0.2">
      <c r="A62" s="15" t="s">
        <v>35</v>
      </c>
      <c r="B62" s="1" t="s">
        <v>9</v>
      </c>
      <c r="C62" s="1" t="s">
        <v>8</v>
      </c>
      <c r="D62" s="1" t="s">
        <v>12</v>
      </c>
      <c r="E62" s="1" t="s">
        <v>25</v>
      </c>
      <c r="F62" s="1" t="s">
        <v>749</v>
      </c>
      <c r="G62" s="1" t="s">
        <v>29</v>
      </c>
      <c r="H62" s="1" t="s">
        <v>34</v>
      </c>
      <c r="I62"/>
      <c r="J62" s="1" t="s">
        <v>20</v>
      </c>
    </row>
    <row r="63" spans="1:10" ht="15" x14ac:dyDescent="0.2">
      <c r="A63" s="1" t="s">
        <v>745</v>
      </c>
      <c r="B63"/>
      <c r="C63" s="1" t="s">
        <v>11</v>
      </c>
      <c r="D63" s="1" t="s">
        <v>15</v>
      </c>
      <c r="E63" s="1" t="s">
        <v>26</v>
      </c>
      <c r="F63" s="1" t="s">
        <v>67</v>
      </c>
      <c r="G63" s="1" t="s">
        <v>30</v>
      </c>
      <c r="H63" s="1" t="s">
        <v>31</v>
      </c>
      <c r="I63"/>
      <c r="J63" s="1" t="s">
        <v>21</v>
      </c>
    </row>
    <row r="64" spans="1:10" ht="15" x14ac:dyDescent="0.2">
      <c r="A64" s="1" t="s">
        <v>65</v>
      </c>
      <c r="B64"/>
      <c r="C64"/>
      <c r="D64" s="1" t="s">
        <v>16</v>
      </c>
      <c r="E64" s="1" t="s">
        <v>32</v>
      </c>
      <c r="F64" t="s">
        <v>19</v>
      </c>
      <c r="G64" s="1" t="s">
        <v>680</v>
      </c>
      <c r="H64"/>
      <c r="I64"/>
      <c r="J64" s="1" t="s">
        <v>22</v>
      </c>
    </row>
    <row r="65" spans="1:10" ht="15" x14ac:dyDescent="0.2">
      <c r="A65" s="1" t="s">
        <v>66</v>
      </c>
      <c r="B65"/>
      <c r="C65"/>
      <c r="D65" s="1" t="s">
        <v>13</v>
      </c>
      <c r="E65" s="1" t="s">
        <v>14</v>
      </c>
      <c r="F65"/>
      <c r="G65" s="1" t="s">
        <v>17</v>
      </c>
      <c r="H65"/>
      <c r="I65"/>
      <c r="J65" s="1" t="s">
        <v>24</v>
      </c>
    </row>
    <row r="66" spans="1:10" ht="15" x14ac:dyDescent="0.2">
      <c r="A66" s="1" t="s">
        <v>64</v>
      </c>
      <c r="B66"/>
      <c r="C66"/>
      <c r="D66"/>
      <c r="E66"/>
      <c r="F66"/>
      <c r="G66" s="1" t="s">
        <v>7</v>
      </c>
      <c r="H66"/>
      <c r="I66"/>
      <c r="J66"/>
    </row>
    <row r="67" spans="1:10" ht="15" x14ac:dyDescent="0.2">
      <c r="A67" s="1" t="s">
        <v>69</v>
      </c>
      <c r="B67"/>
      <c r="C67"/>
      <c r="D67"/>
      <c r="E67"/>
      <c r="F67"/>
      <c r="G67"/>
      <c r="H67"/>
      <c r="I67"/>
      <c r="J67"/>
    </row>
    <row r="68" spans="1:10" ht="15" x14ac:dyDescent="0.2">
      <c r="A68" s="1" t="s">
        <v>70</v>
      </c>
      <c r="B68"/>
      <c r="C68"/>
      <c r="D68"/>
      <c r="E68"/>
      <c r="F68"/>
      <c r="G68"/>
      <c r="H68"/>
      <c r="I68"/>
      <c r="J68"/>
    </row>
    <row r="69" spans="1:10" ht="15" x14ac:dyDescent="0.2">
      <c r="A69" s="1" t="s">
        <v>68</v>
      </c>
      <c r="B69"/>
      <c r="C69"/>
      <c r="D69"/>
      <c r="E69"/>
      <c r="F69"/>
      <c r="G69"/>
      <c r="H69"/>
      <c r="I69"/>
      <c r="J69"/>
    </row>
  </sheetData>
  <mergeCells count="1">
    <mergeCell ref="A12:B12"/>
  </mergeCells>
  <phoneticPr fontId="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D2A48BB8B1B4748858D33AC1B431831" ma:contentTypeVersion="22523" ma:contentTypeDescription="Crear nuevo documento." ma:contentTypeScope="" ma:versionID="018a34f322706addea79e070993943d8">
  <xsd:schema xmlns:xsd="http://www.w3.org/2001/XMLSchema" xmlns:xs="http://www.w3.org/2001/XMLSchema" xmlns:p="http://schemas.microsoft.com/office/2006/metadata/properties" xmlns:ns2="1eed46a0-2b29-4cc4-97a1-4a433d532fa3" xmlns:ns3="9df8395f-2e0e-4238-a6a2-c11b129939ce" xmlns:ns4="fdbafe5c-a4c4-4757-a646-b7ae03754418" targetNamespace="http://schemas.microsoft.com/office/2006/metadata/properties" ma:root="true" ma:fieldsID="fe784a5746543cc0645db99a30cf4ec4" ns2:_="" ns3:_="" ns4:_="">
    <xsd:import namespace="1eed46a0-2b29-4cc4-97a1-4a433d532fa3"/>
    <xsd:import namespace="9df8395f-2e0e-4238-a6a2-c11b129939ce"/>
    <xsd:import namespace="fdbafe5c-a4c4-4757-a646-b7ae0375441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4:_dlc_DocId" minOccurs="0"/>
                <xsd:element ref="ns4:_dlc_DocIdUrl" minOccurs="0"/>
                <xsd:element ref="ns4:_dlc_DocIdPersistId"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ed46a0-2b29-4cc4-97a1-4a433d532fa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f8395f-2e0e-4238-a6a2-c11b129939c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63b8c75e-ec72-4c21-81ea-4ec031f757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bafe5c-a4c4-4757-a646-b7ae03754418" elementFormDefault="qualified">
    <xsd:import namespace="http://schemas.microsoft.com/office/2006/documentManagement/types"/>
    <xsd:import namespace="http://schemas.microsoft.com/office/infopath/2007/PartnerControls"/>
    <xsd:element name="_dlc_DocId" ma:index="15" nillable="true" ma:displayName="Valor de Id. de documento" ma:description="El valor del identificador de documento asignado a este elemento." ma:internalName="_dlc_DocId" ma:readOnly="true">
      <xsd:simpleType>
        <xsd:restriction base="dms:Text"/>
      </xsd:simpleType>
    </xsd:element>
    <xsd:element name="_dlc_DocIdUrl" ma:index="16"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e63cb280-6f38-4726-a369-ab50a06f7fd2}" ma:internalName="TaxCatchAll" ma:showField="CatchAllData" ma:web="fdbafe5c-a4c4-4757-a646-b7ae037544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dbafe5c-a4c4-4757-a646-b7ae03754418" xsi:nil="true"/>
    <lcf76f155ced4ddcb4097134ff3c332f xmlns="9df8395f-2e0e-4238-a6a2-c11b129939ce">
      <Terms xmlns="http://schemas.microsoft.com/office/infopath/2007/PartnerControls"/>
    </lcf76f155ced4ddcb4097134ff3c332f>
  </documentManagement>
</p:properties>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C5A62231-8841-49F9-80BF-6E49A96CA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ed46a0-2b29-4cc4-97a1-4a433d532fa3"/>
    <ds:schemaRef ds:uri="9df8395f-2e0e-4238-a6a2-c11b129939ce"/>
    <ds:schemaRef ds:uri="fdbafe5c-a4c4-4757-a646-b7ae03754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ADC9D3-7D5A-4090-9666-E1189C38F3BE}">
  <ds:schemaRefs>
    <ds:schemaRef ds:uri="http://schemas.microsoft.com/sharepoint/v3/contenttype/forms"/>
  </ds:schemaRefs>
</ds:datastoreItem>
</file>

<file path=customXml/itemProps3.xml><?xml version="1.0" encoding="utf-8"?>
<ds:datastoreItem xmlns:ds="http://schemas.openxmlformats.org/officeDocument/2006/customXml" ds:itemID="{260FB98B-AC6A-493F-8F09-5B7D7DA4A65E}">
  <ds:schemaRefs>
    <ds:schemaRef ds:uri="http://schemas.openxmlformats.org/package/2006/metadata/core-properties"/>
    <ds:schemaRef ds:uri="1eed46a0-2b29-4cc4-97a1-4a433d532fa3"/>
    <ds:schemaRef ds:uri="http://www.w3.org/XML/1998/namespace"/>
    <ds:schemaRef ds:uri="http://purl.org/dc/terms/"/>
    <ds:schemaRef ds:uri="http://schemas.microsoft.com/office/infopath/2007/PartnerControls"/>
    <ds:schemaRef ds:uri="fdbafe5c-a4c4-4757-a646-b7ae03754418"/>
    <ds:schemaRef ds:uri="9df8395f-2e0e-4238-a6a2-c11b129939ce"/>
    <ds:schemaRef ds:uri="http://schemas.microsoft.com/office/2006/documentManagement/types"/>
    <ds:schemaRef ds:uri="http://schemas.microsoft.com/office/2006/metadata/properties"/>
    <ds:schemaRef ds:uri="http://purl.org/dc/dcmitype/"/>
    <ds:schemaRef ds:uri="http://purl.org/dc/elements/1.1/"/>
  </ds:schemaRefs>
</ds:datastoreItem>
</file>

<file path=customXml/itemProps4.xml><?xml version="1.0" encoding="utf-8"?>
<ds:datastoreItem xmlns:ds="http://schemas.openxmlformats.org/officeDocument/2006/customXml" ds:itemID="{7AF3EE81-BE10-46D6-B7F7-02AB73095325}">
  <ds:schemaRefs>
    <ds:schemaRef ds:uri="http://schemas.microsoft.com/sharepoint/events"/>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8</vt:i4>
      </vt:variant>
      <vt:variant>
        <vt:lpstr>Rangos con nombre</vt:lpstr>
      </vt:variant>
      <vt:variant>
        <vt:i4>14</vt:i4>
      </vt:variant>
    </vt:vector>
  </HeadingPairs>
  <TitlesOfParts>
    <vt:vector size="22" baseType="lpstr">
      <vt:lpstr>Hoja1</vt:lpstr>
      <vt:lpstr>Hoja5</vt:lpstr>
      <vt:lpstr>Hoja4</vt:lpstr>
      <vt:lpstr>PLANEACIÓN_2026</vt:lpstr>
      <vt:lpstr>DTS</vt:lpstr>
      <vt:lpstr>Sin meta 2026</vt:lpstr>
      <vt:lpstr>Hoja3</vt:lpstr>
      <vt:lpstr>Hoja2</vt:lpstr>
      <vt:lpstr>Dirección_Asuntos_Étnicos</vt:lpstr>
      <vt:lpstr>Dirección_General</vt:lpstr>
      <vt:lpstr>Dirección_Gestión_Interinstitucional</vt:lpstr>
      <vt:lpstr>Dirección_Gestión_Social_Humanitaria</vt:lpstr>
      <vt:lpstr>Dirección_Registro_Gestión_Información</vt:lpstr>
      <vt:lpstr>Dirección_Reparación</vt:lpstr>
      <vt:lpstr>Obj_1</vt:lpstr>
      <vt:lpstr>Obj_2</vt:lpstr>
      <vt:lpstr>Obj_3</vt:lpstr>
      <vt:lpstr>Obj_4</vt:lpstr>
      <vt:lpstr>Oficinas_Asesoras</vt:lpstr>
      <vt:lpstr>Oficinas_Asesoras.</vt:lpstr>
      <vt:lpstr>Secretaría_General</vt:lpstr>
      <vt:lpstr>Subdirección_General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Felipe Rodriguez Plazas</dc:creator>
  <cp:keywords/>
  <dc:description/>
  <cp:lastModifiedBy>Angie Paola Seguro Modesto</cp:lastModifiedBy>
  <cp:revision/>
  <dcterms:created xsi:type="dcterms:W3CDTF">2024-09-23T16:05:25Z</dcterms:created>
  <dcterms:modified xsi:type="dcterms:W3CDTF">2026-02-02T17:10:48Z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0x010100CD2A48BB8B1B4748858D33AC1B431831</vt:lpwstr>
  </property>
  <property fmtid="{D5CDD505-2E9C-101B-9397-08002B2CF9AE}" pid="3" name="MediaServiceImageTags">
    <vt:lpwstr/>
  </property>
</Properties>
</file>