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Documentos/CTA COBRO 2025/SEPTIEMBRE/5 Obligacion/"/>
    </mc:Choice>
  </mc:AlternateContent>
  <xr:revisionPtr revIDLastSave="341" documentId="8_{4B535D69-768E-4A16-BDD5-A616081281E2}" xr6:coauthVersionLast="47" xr6:coauthVersionMax="47" xr10:uidLastSave="{83A79465-3867-4A88-85C9-03F30219CA10}"/>
  <bookViews>
    <workbookView xWindow="-120" yWindow="-120" windowWidth="29040" windowHeight="15720" xr2:uid="{00000000-000D-0000-FFFF-FFFF00000000}"/>
  </bookViews>
  <sheets>
    <sheet name="PRESUPUESTO 2025" sheetId="4" r:id="rId1"/>
    <sheet name="AGREGADA" sheetId="2" state="hidden" r:id="rId2"/>
  </sheets>
  <definedNames>
    <definedName name="_xlnm._FilterDatabase" localSheetId="0" hidden="1">'PRESUPUESTO 2025'!$A$1:$P$150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4" l="1"/>
  <c r="G146" i="4"/>
  <c r="H146" i="4"/>
  <c r="G143" i="4"/>
  <c r="H143" i="4"/>
  <c r="G134" i="4"/>
  <c r="H134" i="4"/>
  <c r="G122" i="4"/>
  <c r="H122" i="4"/>
  <c r="H108" i="4"/>
  <c r="G101" i="4"/>
  <c r="H101" i="4"/>
  <c r="G98" i="4"/>
  <c r="H98" i="4"/>
  <c r="G83" i="4"/>
  <c r="H83" i="4"/>
  <c r="H80" i="4"/>
  <c r="H45" i="4"/>
  <c r="H37" i="4"/>
  <c r="H36" i="4" s="1"/>
  <c r="G80" i="4"/>
  <c r="G45" i="4"/>
  <c r="J146" i="4"/>
  <c r="N146" i="4"/>
  <c r="O146" i="4"/>
  <c r="P146" i="4"/>
  <c r="I143" i="4"/>
  <c r="J143" i="4"/>
  <c r="P143" i="4"/>
  <c r="J134" i="4"/>
  <c r="K134" i="4"/>
  <c r="L134" i="4"/>
  <c r="J122" i="4"/>
  <c r="J108" i="4"/>
  <c r="J101" i="4"/>
  <c r="N101" i="4"/>
  <c r="O101" i="4"/>
  <c r="I98" i="4"/>
  <c r="J98" i="4"/>
  <c r="K98" i="4"/>
  <c r="L98" i="4"/>
  <c r="J83" i="4"/>
  <c r="I80" i="4"/>
  <c r="J80" i="4"/>
  <c r="M80" i="4"/>
  <c r="I76" i="4"/>
  <c r="J76" i="4"/>
  <c r="K76" i="4"/>
  <c r="L76" i="4"/>
  <c r="M76" i="4"/>
  <c r="I77" i="4"/>
  <c r="J77" i="4"/>
  <c r="K77" i="4"/>
  <c r="L77" i="4"/>
  <c r="M77" i="4"/>
  <c r="N77" i="4"/>
  <c r="N76" i="4" s="1"/>
  <c r="O77" i="4"/>
  <c r="O76" i="4" s="1"/>
  <c r="P77" i="4"/>
  <c r="P76" i="4" s="1"/>
  <c r="I73" i="4"/>
  <c r="J73" i="4"/>
  <c r="K73" i="4"/>
  <c r="H73" i="4"/>
  <c r="J68" i="4"/>
  <c r="H68" i="4"/>
  <c r="I64" i="4"/>
  <c r="J64" i="4"/>
  <c r="K64" i="4"/>
  <c r="L64" i="4"/>
  <c r="M64" i="4"/>
  <c r="N64" i="4"/>
  <c r="O64" i="4"/>
  <c r="P64" i="4"/>
  <c r="H64" i="4"/>
  <c r="J45" i="4"/>
  <c r="J37" i="4"/>
  <c r="J36" i="4" s="1"/>
  <c r="J34" i="4" s="1"/>
  <c r="J26" i="4"/>
  <c r="P26" i="4"/>
  <c r="J18" i="4"/>
  <c r="P18" i="4"/>
  <c r="P37" i="4"/>
  <c r="P45" i="4"/>
  <c r="P68" i="4"/>
  <c r="P73" i="4"/>
  <c r="P80" i="4"/>
  <c r="P83" i="4"/>
  <c r="P98" i="4"/>
  <c r="P101" i="4"/>
  <c r="P108" i="4"/>
  <c r="P122" i="4"/>
  <c r="P134" i="4"/>
  <c r="O18" i="4"/>
  <c r="O26" i="4"/>
  <c r="O37" i="4"/>
  <c r="O45" i="4"/>
  <c r="O68" i="4"/>
  <c r="O73" i="4"/>
  <c r="O80" i="4"/>
  <c r="O83" i="4"/>
  <c r="O98" i="4"/>
  <c r="O108" i="4"/>
  <c r="O122" i="4"/>
  <c r="O134" i="4"/>
  <c r="O143" i="4"/>
  <c r="N18" i="4"/>
  <c r="N26" i="4"/>
  <c r="N37" i="4"/>
  <c r="N45" i="4"/>
  <c r="N68" i="4"/>
  <c r="N73" i="4"/>
  <c r="N80" i="4"/>
  <c r="N83" i="4"/>
  <c r="N98" i="4"/>
  <c r="N108" i="4"/>
  <c r="N122" i="4"/>
  <c r="N134" i="4"/>
  <c r="N143" i="4"/>
  <c r="M18" i="4"/>
  <c r="M26" i="4"/>
  <c r="M37" i="4"/>
  <c r="M45" i="4"/>
  <c r="M68" i="4"/>
  <c r="M73" i="4"/>
  <c r="M83" i="4"/>
  <c r="M98" i="4"/>
  <c r="M101" i="4"/>
  <c r="M108" i="4"/>
  <c r="M122" i="4"/>
  <c r="M134" i="4"/>
  <c r="M143" i="4"/>
  <c r="M146" i="4"/>
  <c r="L18" i="4"/>
  <c r="L26" i="4"/>
  <c r="L37" i="4"/>
  <c r="L45" i="4"/>
  <c r="L68" i="4"/>
  <c r="L73" i="4"/>
  <c r="L80" i="4"/>
  <c r="L83" i="4"/>
  <c r="L101" i="4"/>
  <c r="L122" i="4"/>
  <c r="L143" i="4"/>
  <c r="L146" i="4"/>
  <c r="K18" i="4"/>
  <c r="K26" i="4"/>
  <c r="K37" i="4"/>
  <c r="K45" i="4"/>
  <c r="K68" i="4"/>
  <c r="K80" i="4"/>
  <c r="K83" i="4"/>
  <c r="K101" i="4"/>
  <c r="K108" i="4"/>
  <c r="K122" i="4"/>
  <c r="K143" i="4"/>
  <c r="K146" i="4"/>
  <c r="I18" i="4"/>
  <c r="I26" i="4"/>
  <c r="I37" i="4"/>
  <c r="I45" i="4"/>
  <c r="I68" i="4"/>
  <c r="I83" i="4"/>
  <c r="I101" i="4"/>
  <c r="I122" i="4"/>
  <c r="I134" i="4"/>
  <c r="I146" i="4"/>
  <c r="J79" i="4" l="1"/>
  <c r="K79" i="4"/>
  <c r="H63" i="4"/>
  <c r="P63" i="4"/>
  <c r="O63" i="4"/>
  <c r="K63" i="4"/>
  <c r="J63" i="4"/>
  <c r="I63" i="4"/>
  <c r="P36" i="4"/>
  <c r="L36" i="4"/>
  <c r="L35" i="4" s="1"/>
  <c r="L34" i="4" s="1"/>
  <c r="H79" i="4"/>
  <c r="L108" i="4"/>
  <c r="L79" i="4" s="1"/>
  <c r="I108" i="4"/>
  <c r="I79" i="4"/>
  <c r="M63" i="4"/>
  <c r="N79" i="4"/>
  <c r="P34" i="4"/>
  <c r="P35" i="4"/>
  <c r="O79" i="4"/>
  <c r="P79" i="4"/>
  <c r="N63" i="4"/>
  <c r="L63" i="4"/>
  <c r="M79" i="4"/>
  <c r="I36" i="4"/>
  <c r="I35" i="4" s="1"/>
  <c r="I34" i="4" s="1"/>
  <c r="O36" i="4"/>
  <c r="N36" i="4"/>
  <c r="H35" i="4"/>
  <c r="H34" i="4"/>
  <c r="K36" i="4"/>
  <c r="M36" i="4"/>
  <c r="J35" i="4"/>
  <c r="F134" i="4"/>
  <c r="F143" i="4"/>
  <c r="F146" i="4"/>
  <c r="F122" i="4"/>
  <c r="F101" i="4"/>
  <c r="F83" i="4"/>
  <c r="F98" i="4"/>
  <c r="F108" i="4"/>
  <c r="F45" i="4"/>
  <c r="O35" i="4" l="1"/>
  <c r="O34" i="4"/>
  <c r="N34" i="4"/>
  <c r="N35" i="4"/>
  <c r="M34" i="4"/>
  <c r="M35" i="4"/>
  <c r="K35" i="4"/>
  <c r="K34" i="4"/>
  <c r="F64" i="4" l="1"/>
  <c r="F73" i="4"/>
  <c r="G68" i="4"/>
  <c r="F68" i="4"/>
  <c r="G37" i="4"/>
  <c r="G26" i="4"/>
  <c r="H26" i="4"/>
  <c r="G18" i="4"/>
  <c r="H18" i="4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M6" i="4" s="1"/>
  <c r="N8" i="4"/>
  <c r="N7" i="4" s="1"/>
  <c r="O8" i="4"/>
  <c r="O7" i="4" s="1"/>
  <c r="P8" i="4"/>
  <c r="P7" i="4" s="1"/>
  <c r="F8" i="4"/>
  <c r="F7" i="4" s="1"/>
  <c r="F37" i="4"/>
  <c r="F36" i="4" s="1"/>
  <c r="F34" i="4" s="1"/>
  <c r="F26" i="4"/>
  <c r="F18" i="4"/>
  <c r="G77" i="4"/>
  <c r="G76" i="4" s="1"/>
  <c r="H77" i="4"/>
  <c r="H76" i="4" s="1"/>
  <c r="F77" i="4"/>
  <c r="F80" i="4"/>
  <c r="F79" i="4" s="1"/>
  <c r="G79" i="4" l="1"/>
  <c r="F63" i="4"/>
  <c r="O5" i="4"/>
  <c r="J5" i="4"/>
  <c r="I5" i="4"/>
  <c r="P5" i="4"/>
  <c r="H5" i="4"/>
  <c r="G5" i="4"/>
  <c r="N5" i="4"/>
  <c r="M5" i="4"/>
  <c r="M4" i="4" s="1"/>
  <c r="M150" i="4" s="1"/>
  <c r="L5" i="4"/>
  <c r="K5" i="4"/>
  <c r="O6" i="4"/>
  <c r="G6" i="4"/>
  <c r="F6" i="4"/>
  <c r="I6" i="4"/>
  <c r="K6" i="4"/>
  <c r="J6" i="4"/>
  <c r="L6" i="4"/>
  <c r="N6" i="4"/>
  <c r="P6" i="4"/>
  <c r="H6" i="4"/>
  <c r="G73" i="4"/>
  <c r="F76" i="4"/>
  <c r="J4" i="4" l="1"/>
  <c r="J150" i="4" s="1"/>
  <c r="K4" i="4"/>
  <c r="K150" i="4" s="1"/>
  <c r="O4" i="4"/>
  <c r="O150" i="4" s="1"/>
  <c r="P4" i="4"/>
  <c r="P150" i="4" s="1"/>
  <c r="G36" i="4"/>
  <c r="G34" i="4" s="1"/>
  <c r="L4" i="4"/>
  <c r="L150" i="4" s="1"/>
  <c r="N4" i="4"/>
  <c r="N150" i="4" s="1"/>
  <c r="F5" i="4"/>
  <c r="I4" i="4" l="1"/>
  <c r="I150" i="4" s="1"/>
  <c r="H4" i="4" l="1"/>
  <c r="H150" i="4" s="1"/>
  <c r="F4" i="4" l="1"/>
  <c r="F150" i="4" s="1"/>
  <c r="G64" i="4"/>
  <c r="G63" i="4" s="1"/>
  <c r="G4" i="4" l="1"/>
  <c r="G150" i="4" s="1"/>
</calcChain>
</file>

<file path=xl/sharedStrings.xml><?xml version="1.0" encoding="utf-8"?>
<sst xmlns="http://schemas.openxmlformats.org/spreadsheetml/2006/main" count="873" uniqueCount="311">
  <si>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</si>
  <si>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</si>
  <si>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</si>
  <si>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</si>
  <si>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</si>
  <si>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</si>
  <si>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</si>
  <si>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</si>
  <si>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</si>
  <si>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</si>
  <si>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</si>
  <si>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</si>
  <si>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</si>
  <si>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</si>
  <si>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</si>
  <si>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</si>
  <si>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</si>
  <si>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</si>
  <si>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</si>
  <si>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</si>
  <si>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</si>
  <si>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</si>
  <si>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</si>
  <si>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</si>
  <si>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</si>
  <si>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</si>
  <si>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</si>
  <si>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</si>
  <si>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</si>
  <si>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</si>
  <si>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</si>
  <si>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</si>
  <si>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</si>
  <si>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</si>
  <si>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</si>
  <si>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</si>
  <si>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</si>
  <si>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</si>
  <si>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</si>
  <si>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</si>
  <si>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</si>
  <si>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</si>
  <si>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</si>
  <si>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</si>
  <si>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</si>
  <si>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</si>
  <si>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</si>
  <si>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</si>
  <si>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</si>
  <si>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</si>
  <si>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</si>
  <si>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</si>
  <si>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</si>
  <si>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</si>
  <si>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</si>
  <si>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</si>
  <si>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</si>
  <si>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</si>
  <si>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</si>
  <si>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</si>
  <si>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</si>
  <si>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</si>
  <si>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</si>
  <si>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</si>
  <si>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</si>
  <si>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</si>
  <si>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</si>
  <si>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</si>
  <si>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</si>
  <si>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</si>
  <si>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</si>
  <si>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</si>
  <si>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</si>
  <si>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</si>
  <si>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</si>
  <si>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</si>
  <si>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</si>
  <si>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</si>
  <si>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</si>
  <si>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</si>
  <si>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</si>
  <si>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</si>
  <si>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</si>
  <si>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</si>
  <si>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</si>
  <si>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</si>
  <si>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</si>
  <si>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</si>
  <si>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</si>
  <si>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</si>
  <si>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</si>
  <si>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</si>
  <si>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</si>
  <si>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</si>
  <si>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</si>
  <si>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</si>
  <si>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</si>
  <si>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</si>
  <si>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</si>
  <si>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</si>
  <si>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</si>
  <si>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</si>
  <si>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</si>
  <si>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</si>
  <si>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</si>
  <si>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</si>
  <si>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</si>
  <si>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</si>
  <si>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</si>
  <si>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</si>
  <si>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</si>
  <si>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</si>
  <si>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</si>
  <si>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</si>
  <si>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</si>
  <si>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</si>
  <si>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</si>
  <si>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</si>
  <si>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</si>
  <si>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</si>
  <si>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</si>
  <si>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</si>
  <si>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</si>
  <si>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</si>
  <si>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</si>
  <si>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</si>
  <si>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</si>
  <si>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</si>
  <si>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</si>
  <si>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</si>
  <si>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</si>
  <si>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</si>
  <si>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</si>
  <si>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</si>
  <si>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</si>
  <si>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</si>
  <si>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</si>
  <si>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</si>
  <si>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</si>
  <si>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</si>
  <si>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</si>
  <si>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</si>
  <si>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</si>
  <si>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</si>
  <si>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</si>
  <si>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</si>
  <si>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</si>
  <si>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</si>
  <si>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</si>
  <si>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</si>
  <si>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</si>
  <si>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</si>
  <si>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</si>
  <si>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</si>
  <si>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</si>
  <si>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</si>
  <si>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</si>
  <si>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</si>
  <si>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</si>
  <si>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</si>
  <si>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</si>
  <si>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</si>
  <si>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</si>
  <si>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</si>
  <si>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</si>
  <si>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</si>
  <si>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</si>
  <si>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</si>
  <si>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</si>
  <si>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</si>
  <si>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</si>
  <si>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</si>
  <si>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</si>
  <si>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</si>
  <si>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</si>
  <si>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</si>
  <si>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</si>
  <si>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</si>
  <si>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</si>
  <si>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</si>
  <si>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</si>
  <si>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</si>
  <si>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</si>
  <si>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</si>
  <si>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</si>
  <si>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</si>
  <si>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</si>
  <si>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</si>
  <si>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</si>
  <si>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</si>
  <si>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</si>
  <si>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</si>
  <si>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</si>
  <si>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</si>
  <si>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</si>
  <si>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</si>
  <si>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</si>
  <si>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</si>
  <si>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</si>
  <si>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</si>
  <si>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</si>
  <si>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</si>
  <si>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</si>
  <si>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</si>
  <si>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</si>
  <si>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</si>
  <si>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</si>
  <si>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</si>
  <si>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</si>
  <si>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</si>
  <si>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</si>
  <si>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</si>
  <si>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</si>
  <si>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</si>
  <si>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</si>
  <si>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</si>
  <si>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</si>
  <si>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</si>
  <si>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</si>
  <si>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</si>
  <si>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</si>
  <si>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</si>
  <si>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</si>
  <si>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</si>
  <si>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</si>
  <si>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</si>
  <si>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</si>
  <si>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</si>
  <si>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</si>
  <si>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</si>
  <si>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</si>
  <si>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</si>
  <si>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</si>
  <si>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</si>
  <si>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</si>
  <si>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</si>
  <si>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</si>
  <si>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</si>
  <si>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</si>
  <si>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</si>
  <si>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</si>
  <si>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</si>
  <si>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</si>
  <si>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</si>
  <si>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</si>
  <si>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</si>
  <si>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</si>
  <si>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</si>
  <si>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</si>
  <si>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</si>
  <si>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</si>
  <si>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</si>
  <si>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</si>
  <si>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</si>
  <si>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</si>
  <si>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</si>
  <si>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</si>
  <si>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</si>
  <si>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</si>
  <si>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</si>
  <si>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</si>
  <si>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</si>
  <si>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</si>
  <si>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</si>
  <si>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</si>
  <si>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</si>
  <si>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</si>
  <si>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</si>
  <si>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</si>
  <si>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</si>
  <si>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</si>
  <si>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</si>
  <si>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</si>
  <si>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</si>
  <si>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</si>
  <si>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</si>
  <si>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EQUIPO Y APARATOS DE RADIO, TELEVISIÓN Y COMUNICACIONES</t>
  </si>
  <si>
    <t>A-02-02-01-004-007</t>
  </si>
  <si>
    <t>SERVICIOS PARA EL CUIDADO DE LA SALUD HUMANA Y SERVICIOS SOCIALES</t>
  </si>
  <si>
    <t>A-02-02-02-009-003</t>
  </si>
  <si>
    <t>A-03-04-02-012-001</t>
  </si>
  <si>
    <t>A-03-04-02-012-002</t>
  </si>
  <si>
    <t>A-03-04-02-014-002-01</t>
  </si>
  <si>
    <t>A-03-04-02-014-002-02</t>
  </si>
  <si>
    <t>INCAPACIDADES (NO DE PENSIONES)</t>
  </si>
  <si>
    <t>LICENCIAS DE MATERNIDAD Y PATERNIDAD (NO DE PENSIONES)</t>
  </si>
  <si>
    <t>AUXILIOS FUNERARIOS A CARGO DE LA ENTIDAD</t>
  </si>
  <si>
    <t>AUXILIOS FUNERARIOS A CARGO DE LA ENTIDAD BENEFICIOS POSEMPLEO CORTO PLAZO</t>
  </si>
  <si>
    <t>C-4101-1500-24-53107BZ-4101043-02</t>
  </si>
  <si>
    <t>C-4101-1500-24-53107BZ-4101096-02</t>
  </si>
  <si>
    <t>C-4101-1500-24-53107BZ-4101096-03</t>
  </si>
  <si>
    <t>C-4101-1500-24-53107BZ-4101043-03</t>
  </si>
  <si>
    <t>ADQUIS. DE BYS - SERVICIO DE TRANSPORTE Y TRASLADO DE ENSERES Y BIENES MUEBLES - IMPLEMENTACION DE LOS PROCESOS DE RETORNOS, REUBICACION E INTEGRACION LOCAL DE LOS HOGARES Y COMUNIDADES VICTIMAS DEL DESPLAZAMIENTO FORZADO EN COLOMBIA.   NACIONAL</t>
  </si>
  <si>
    <t>ADQUIS. DE BYS - SERVICIO DE APOYO A LOS ESQUEMAS ESPECIALES DE ACOMPAÑAMIENTO FAMILIAR - IMPLEMENTACION DE LOS PROCESOS DE RETORNOS, REUBICACION E INTEGRACION LOCAL DE LOS HOGARES Y COMUNIDADES VICTIMAS DEL DESPLAZAMIENTO FORZADO EN COLOMBIA.   NACI</t>
  </si>
  <si>
    <t>TRANSF. CTES. - SERVICIO DE APOYO A LOS ESQUEMAS ESPECIALES DE ACOMPAÑAMIENTO FAMILIAR - IMPLEMENTACION DE LOS PROCESOS DE RETORNOS, REUBICACION E INTEGRACION LOCAL DE LOS HOGARES Y COMUNIDADES VICTIMAS DEL DESPLAZAMIENTO FORZADO EN COLOMBIA.   NACIO</t>
  </si>
  <si>
    <t>TRANSF. CTES. - SERVICIO DE TRANSPORTE Y TRASLADO DE ENSERES Y BIENES MUEBLES - IMPLEMENTACION DE LOS PROCESOS DE RETORNOS, REUBICACION E INTEGRACION LOCAL DE LOS HOGARES Y COMUNIDADES VICTIMAS DEL DESPLAZAMIENTO FORZADO EN COLOMBIA.   NACIONAL</t>
  </si>
  <si>
    <t>C-4101-1500-27-53107BZ-4101100-02</t>
  </si>
  <si>
    <t>C-4101-1500-27-53107BZ-4101100-03</t>
  </si>
  <si>
    <t>C-4101-1500-27-53107BZ-4101027-03</t>
  </si>
  <si>
    <t>C-4101-1500-27-53107BZ-4101099-03</t>
  </si>
  <si>
    <t>ADQUIS. DE BYS - SERVICIO DE ASISTENCIA HUMANITARIA A VÍCTIMAS DEL CONFLICTO ARMADO - FORTALECIMIENTO DE LAS MEDIDAS DE PREVENCIÓN Y ASISTENCIA PARA LA POBLACIÓN VÍCTIMA A NIVEL NACIONAL</t>
  </si>
  <si>
    <t>TRANSF. CTES. - SERVICIO DE ASISTENCIA HUMANITARIA A VÍCTIMAS DEL CONFLICTO ARMADO - FORTALECIMIENTO DE LAS MEDIDAS DE PREVENCIÓN Y ASISTENCIA PARA LA POBLACIÓN VÍCTIMA A NIVEL NACIONAL</t>
  </si>
  <si>
    <t>ADQUIS. DE BYS - SERVICIO DE ASISTENCIA FUNERARIA - FORTALECIMIENTO DE LAS MEDIDAS DE PREVENCIÓN Y ASISTENCIA PARA LA POBLACIÓN VÍCTIMA A NIVEL NACIONAL</t>
  </si>
  <si>
    <t>TRANSF. CTES. - SERVICIO DE AYUDA HUMANITARIA EN PREVENCIÓN, INMEDIATEZ Y  EMERGENCIA EN ESPECIE - FORTALECIMIENTO DE LAS MEDIDAS DE PREVENCIÓN Y ASISTENCIA PARA LA POBLACIÓN VÍCTIMA A NIVEL NACIONAL</t>
  </si>
  <si>
    <t>C-4101-1500-27-53107BZ-4101027-02</t>
  </si>
  <si>
    <t>TRANSF. CTES. - SERVICIO DE ASISTENCIA FUNERARIA - FORTALECIMIENTO DE LAS MEDIDAS DE PREVENCIÓN Y ASISTENCIA PARA LA POBLACIÓN VÍCTIMA A NIVEL NACIONAL</t>
  </si>
  <si>
    <t>A-02-02-02-008-008</t>
  </si>
  <si>
    <t>SERVICIOS DE FABRICACIÓN CON INSUMOS FÍSICOS QUE SON PROPIEDAD DE OTROS</t>
  </si>
  <si>
    <t>INFORME DE EJECUCIÓN PRESUPUESTAL (DECRETO y DESAGREGADA AGOSTO 31 DE 2025)</t>
  </si>
  <si>
    <t>C-4101-1500-27-53107BZ-4101090-03</t>
  </si>
  <si>
    <t>TRANSF. CTES. - SERVICIOS DE APOYO PARA EL DESARROLLO DE OBRAS DE INFRAESTRUCTURA PARA LA PREVENCIÓN Y ATENCIÓN DE EMERGENCIAS HUMANITARIAS - FORTALECIMIENTO DE LAS MEDIDAS DE PREVENCIÓN Y ASISTENCIA PARA LA POBLACIÓN VÍCTIMA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</si>
</sst>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center" vertical="center" wrapText="1" readingOrder="1"/>
    </xf>
    <xf numFmtId="0" fontId="3" fillId="0" borderId="1" xfId="2" applyFont="1" applyBorder="1" applyAlignment="1">
      <alignment vertical="center" wrapText="1" readingOrder="1"/>
    </xf>
    <xf numFmtId="0" fontId="3" fillId="0" borderId="1" xfId="2" applyFont="1" applyBorder="1" applyAlignment="1">
      <alignment horizontal="left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X150"/>
  <sheetViews>
    <sheetView showGridLines="0" tabSelected="1" zoomScale="90" zoomScaleNormal="90" workbookViewId="0">
      <pane ySplit="3" topLeftCell="A4" activePane="bottomLeft" state="frozen"/>
      <selection activeCell="G1" sqref="G1"/>
      <selection pane="bottomLeft" activeCell="H151" sqref="H151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9" customFormat="1" ht="31.5" customHeight="1" x14ac:dyDescent="0.25">
      <c r="A2" s="44" t="s">
        <v>308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2" t="s">
        <v>17</v>
      </c>
      <c r="B4" s="42"/>
      <c r="C4" s="42"/>
      <c r="D4" s="42"/>
      <c r="E4" s="42"/>
      <c r="F4" s="17">
        <f>+F5+F34+F63+F76</f>
        <v>1822880170776.1499</v>
      </c>
      <c r="G4" s="17">
        <f t="shared" ref="G4:P4" si="0">+G5+G34+G63+G76</f>
        <v>51395098130.610001</v>
      </c>
      <c r="H4" s="17">
        <f t="shared" si="0"/>
        <v>51965557582.760002</v>
      </c>
      <c r="I4" s="17">
        <f t="shared" si="0"/>
        <v>1822309711324</v>
      </c>
      <c r="J4" s="17">
        <f t="shared" si="0"/>
        <v>67010448670</v>
      </c>
      <c r="K4" s="17">
        <f>+K5+K34+K63+K76</f>
        <v>1733289960603.53</v>
      </c>
      <c r="L4" s="17">
        <f t="shared" si="0"/>
        <v>22009302050.470001</v>
      </c>
      <c r="M4" s="17">
        <f>+M5+M34+M63+M76</f>
        <v>543773716902.42004</v>
      </c>
      <c r="N4" s="17">
        <f t="shared" si="0"/>
        <v>502991513304.79004</v>
      </c>
      <c r="O4" s="17">
        <f t="shared" si="0"/>
        <v>502939619881</v>
      </c>
      <c r="P4" s="17">
        <f t="shared" si="0"/>
        <v>502939619881</v>
      </c>
    </row>
    <row r="5" spans="1:16" s="21" customFormat="1" ht="18" customHeight="1" x14ac:dyDescent="0.25">
      <c r="A5" s="42" t="s">
        <v>18</v>
      </c>
      <c r="B5" s="42"/>
      <c r="C5" s="42"/>
      <c r="D5" s="42"/>
      <c r="E5" s="42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60878607977</v>
      </c>
      <c r="N5" s="17">
        <f t="shared" si="1"/>
        <v>60442824288</v>
      </c>
      <c r="O5" s="17">
        <f t="shared" si="1"/>
        <v>60442824288</v>
      </c>
      <c r="P5" s="17">
        <f t="shared" si="1"/>
        <v>60442824288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>+M7+M18+M26</f>
        <v>60878607977</v>
      </c>
      <c r="N6" s="24">
        <f t="shared" si="2"/>
        <v>60442824288</v>
      </c>
      <c r="O6" s="24">
        <f t="shared" si="2"/>
        <v>60442824288</v>
      </c>
      <c r="P6" s="24">
        <f t="shared" si="2"/>
        <v>60442824288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41661840899</v>
      </c>
      <c r="N7" s="24">
        <f t="shared" si="3"/>
        <v>41426240534</v>
      </c>
      <c r="O7" s="24">
        <f t="shared" si="3"/>
        <v>41426240534</v>
      </c>
      <c r="P7" s="24">
        <f t="shared" si="3"/>
        <v>41426240534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41661840899</v>
      </c>
      <c r="N8" s="24">
        <f t="shared" si="4"/>
        <v>41426240534</v>
      </c>
      <c r="O8" s="24">
        <f t="shared" si="4"/>
        <v>41426240534</v>
      </c>
      <c r="P8" s="24">
        <f t="shared" si="4"/>
        <v>41426240534</v>
      </c>
    </row>
    <row r="9" spans="1:16" ht="27" customHeight="1" x14ac:dyDescent="0.25">
      <c r="A9" s="14" t="s">
        <v>26</v>
      </c>
      <c r="B9" s="15" t="s">
        <v>20</v>
      </c>
      <c r="C9" s="36" t="s">
        <v>27</v>
      </c>
      <c r="D9" s="36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36087780847</v>
      </c>
      <c r="N9" s="25">
        <v>36083333853</v>
      </c>
      <c r="O9" s="25">
        <v>36083333853</v>
      </c>
      <c r="P9" s="25">
        <v>36083333853</v>
      </c>
    </row>
    <row r="10" spans="1:16" ht="27" customHeight="1" x14ac:dyDescent="0.25">
      <c r="A10" s="14" t="s">
        <v>30</v>
      </c>
      <c r="B10" s="15" t="s">
        <v>20</v>
      </c>
      <c r="C10" s="36" t="s">
        <v>27</v>
      </c>
      <c r="D10" s="36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470126999</v>
      </c>
      <c r="N10" s="25">
        <v>470126999</v>
      </c>
      <c r="O10" s="25">
        <v>470126999</v>
      </c>
      <c r="P10" s="25">
        <v>470126999</v>
      </c>
    </row>
    <row r="11" spans="1:16" ht="27" customHeight="1" x14ac:dyDescent="0.25">
      <c r="A11" s="14" t="s">
        <v>32</v>
      </c>
      <c r="B11" s="15" t="s">
        <v>20</v>
      </c>
      <c r="C11" s="36" t="s">
        <v>27</v>
      </c>
      <c r="D11" s="36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665361</v>
      </c>
      <c r="N11" s="25">
        <v>665361</v>
      </c>
      <c r="O11" s="25">
        <v>665361</v>
      </c>
      <c r="P11" s="25">
        <v>665361</v>
      </c>
    </row>
    <row r="12" spans="1:16" ht="27" customHeight="1" x14ac:dyDescent="0.25">
      <c r="A12" s="14" t="s">
        <v>34</v>
      </c>
      <c r="B12" s="15" t="s">
        <v>20</v>
      </c>
      <c r="C12" s="36" t="s">
        <v>27</v>
      </c>
      <c r="D12" s="36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1513333</v>
      </c>
      <c r="N12" s="25">
        <v>1513333</v>
      </c>
      <c r="O12" s="25">
        <v>1513333</v>
      </c>
      <c r="P12" s="25">
        <v>1513333</v>
      </c>
    </row>
    <row r="13" spans="1:16" ht="27" customHeight="1" x14ac:dyDescent="0.25">
      <c r="A13" s="14" t="s">
        <v>36</v>
      </c>
      <c r="B13" s="15" t="s">
        <v>20</v>
      </c>
      <c r="C13" s="36" t="s">
        <v>27</v>
      </c>
      <c r="D13" s="36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2241833539</v>
      </c>
      <c r="N13" s="25">
        <v>2240014778</v>
      </c>
      <c r="O13" s="25">
        <v>2240014778</v>
      </c>
      <c r="P13" s="25">
        <v>2240014778</v>
      </c>
    </row>
    <row r="14" spans="1:16" ht="27" customHeight="1" x14ac:dyDescent="0.25">
      <c r="A14" s="14" t="s">
        <v>38</v>
      </c>
      <c r="B14" s="15" t="s">
        <v>20</v>
      </c>
      <c r="C14" s="36" t="s">
        <v>27</v>
      </c>
      <c r="D14" s="36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949942542</v>
      </c>
      <c r="N14" s="25">
        <v>949942542</v>
      </c>
      <c r="O14" s="25">
        <v>949942542</v>
      </c>
      <c r="P14" s="25">
        <v>949942542</v>
      </c>
    </row>
    <row r="15" spans="1:16" ht="27" customHeight="1" x14ac:dyDescent="0.25">
      <c r="A15" s="14" t="s">
        <v>163</v>
      </c>
      <c r="B15" s="15" t="s">
        <v>20</v>
      </c>
      <c r="C15" s="36" t="s">
        <v>27</v>
      </c>
      <c r="D15" s="36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5733477</v>
      </c>
      <c r="N15" s="25">
        <v>5733477</v>
      </c>
      <c r="O15" s="25">
        <v>5733477</v>
      </c>
      <c r="P15" s="25">
        <v>5733477</v>
      </c>
    </row>
    <row r="16" spans="1:16" ht="27" customHeight="1" x14ac:dyDescent="0.25">
      <c r="A16" s="14" t="s">
        <v>40</v>
      </c>
      <c r="B16" s="15" t="s">
        <v>20</v>
      </c>
      <c r="C16" s="36" t="s">
        <v>27</v>
      </c>
      <c r="D16" s="36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444467923</v>
      </c>
      <c r="N16" s="25">
        <v>341457190</v>
      </c>
      <c r="O16" s="25">
        <v>341457190</v>
      </c>
      <c r="P16" s="25">
        <v>341457190</v>
      </c>
    </row>
    <row r="17" spans="1:16" ht="27" customHeight="1" x14ac:dyDescent="0.25">
      <c r="A17" s="14" t="s">
        <v>42</v>
      </c>
      <c r="B17" s="15" t="s">
        <v>20</v>
      </c>
      <c r="C17" s="36" t="s">
        <v>27</v>
      </c>
      <c r="D17" s="36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1459776878</v>
      </c>
      <c r="N17" s="25">
        <v>1333453001</v>
      </c>
      <c r="O17" s="25">
        <v>1333453001</v>
      </c>
      <c r="P17" s="25">
        <v>1333453001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16044895538</v>
      </c>
      <c r="N18" s="24">
        <f t="shared" si="5"/>
        <v>16037955407</v>
      </c>
      <c r="O18" s="24">
        <f t="shared" si="5"/>
        <v>16037955407</v>
      </c>
      <c r="P18" s="24">
        <f t="shared" si="5"/>
        <v>16037955407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4476641900</v>
      </c>
      <c r="N19" s="25">
        <v>4472579384</v>
      </c>
      <c r="O19" s="25">
        <v>4472579384</v>
      </c>
      <c r="P19" s="25">
        <v>4472579384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3459448694</v>
      </c>
      <c r="N20" s="25">
        <v>3456571079</v>
      </c>
      <c r="O20" s="25">
        <v>3456571079</v>
      </c>
      <c r="P20" s="25">
        <v>3456571079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3340482544</v>
      </c>
      <c r="N21" s="25">
        <v>3340482544</v>
      </c>
      <c r="O21" s="25">
        <v>3340482544</v>
      </c>
      <c r="P21" s="25">
        <v>3340482544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1732040000</v>
      </c>
      <c r="N22" s="25">
        <v>1732040000</v>
      </c>
      <c r="O22" s="25">
        <v>1732040000</v>
      </c>
      <c r="P22" s="25">
        <v>1732040000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870898100</v>
      </c>
      <c r="N23" s="25">
        <v>870898100</v>
      </c>
      <c r="O23" s="25">
        <v>870898100</v>
      </c>
      <c r="P23" s="25">
        <v>870898100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1299170900</v>
      </c>
      <c r="N24" s="25">
        <v>1299170900</v>
      </c>
      <c r="O24" s="25">
        <v>1299170900</v>
      </c>
      <c r="P24" s="25">
        <v>1299170900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866213400</v>
      </c>
      <c r="N25" s="25">
        <v>866213400</v>
      </c>
      <c r="O25" s="25">
        <v>866213400</v>
      </c>
      <c r="P25" s="25">
        <v>866213400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H26" si="6">SUM(G27:G33)</f>
        <v>0</v>
      </c>
      <c r="H26" s="24">
        <f t="shared" si="6"/>
        <v>0</v>
      </c>
      <c r="I26" s="24">
        <f>SUM(I27:I33)</f>
        <v>8771000000</v>
      </c>
      <c r="J26" s="24">
        <f t="shared" ref="J26:P26" si="7">SUM(J27:J33)</f>
        <v>0</v>
      </c>
      <c r="K26" s="24">
        <f t="shared" si="7"/>
        <v>8771000000</v>
      </c>
      <c r="L26" s="24">
        <f t="shared" si="7"/>
        <v>0</v>
      </c>
      <c r="M26" s="24">
        <f t="shared" si="7"/>
        <v>3171871540</v>
      </c>
      <c r="N26" s="24">
        <f t="shared" si="7"/>
        <v>2978628347</v>
      </c>
      <c r="O26" s="24">
        <f t="shared" si="7"/>
        <v>2978628347</v>
      </c>
      <c r="P26" s="24">
        <f t="shared" si="7"/>
        <v>2978628347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650288168</v>
      </c>
      <c r="N27" s="25">
        <v>650288168</v>
      </c>
      <c r="O27" s="25">
        <v>650288168</v>
      </c>
      <c r="P27" s="25">
        <v>650288168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1398824112</v>
      </c>
      <c r="N28" s="25">
        <v>1222287437</v>
      </c>
      <c r="O28" s="25">
        <v>1222287437</v>
      </c>
      <c r="P28" s="25">
        <v>1222287437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176011173</v>
      </c>
      <c r="N29" s="25">
        <v>161018905</v>
      </c>
      <c r="O29" s="25">
        <v>161018905</v>
      </c>
      <c r="P29" s="25">
        <v>161018905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759743742</v>
      </c>
      <c r="N30" s="25">
        <v>759743742</v>
      </c>
      <c r="O30" s="25">
        <v>759743742</v>
      </c>
      <c r="P30" s="25">
        <v>759743742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162156295</v>
      </c>
      <c r="N32" s="25">
        <v>160442045</v>
      </c>
      <c r="O32" s="25">
        <v>160442045</v>
      </c>
      <c r="P32" s="25">
        <v>160442045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24848050</v>
      </c>
      <c r="N33" s="25">
        <v>24848050</v>
      </c>
      <c r="O33" s="25">
        <v>24848050</v>
      </c>
      <c r="P33" s="25">
        <v>24848050</v>
      </c>
    </row>
    <row r="34" spans="1:16378" s="21" customFormat="1" ht="18" customHeight="1" x14ac:dyDescent="0.25">
      <c r="A34" s="42" t="s">
        <v>76</v>
      </c>
      <c r="B34" s="42"/>
      <c r="C34" s="42"/>
      <c r="D34" s="42"/>
      <c r="E34" s="42"/>
      <c r="F34" s="17">
        <f>+F36</f>
        <v>27412275002.150002</v>
      </c>
      <c r="G34" s="17">
        <f>+G36+G35</f>
        <v>14814694340.610001</v>
      </c>
      <c r="H34" s="17">
        <f t="shared" ref="G34:P34" si="8">+H36</f>
        <v>5845394252.7600002</v>
      </c>
      <c r="I34" s="17">
        <f>+I35</f>
        <v>36381575090</v>
      </c>
      <c r="J34" s="17">
        <f t="shared" si="8"/>
        <v>0</v>
      </c>
      <c r="K34" s="17">
        <f t="shared" si="8"/>
        <v>33893139773.190002</v>
      </c>
      <c r="L34" s="17">
        <f>+L35</f>
        <v>2488435316.8099999</v>
      </c>
      <c r="M34" s="17">
        <f t="shared" si="8"/>
        <v>28591230559.880005</v>
      </c>
      <c r="N34" s="17">
        <f t="shared" si="8"/>
        <v>17381282325.27</v>
      </c>
      <c r="O34" s="17">
        <f t="shared" si="8"/>
        <v>17353858288.610001</v>
      </c>
      <c r="P34" s="17">
        <f t="shared" si="8"/>
        <v>17353858288.610001</v>
      </c>
      <c r="Q34" s="35"/>
    </row>
    <row r="35" spans="1:16378" s="8" customFormat="1" ht="27" customHeight="1" x14ac:dyDescent="0.25">
      <c r="A35" s="10" t="s">
        <v>162</v>
      </c>
      <c r="B35" s="11"/>
      <c r="C35" s="11"/>
      <c r="D35" s="11"/>
      <c r="E35" s="13" t="s">
        <v>76</v>
      </c>
      <c r="F35" s="24">
        <v>0</v>
      </c>
      <c r="G35" s="24">
        <v>102765590</v>
      </c>
      <c r="H35" s="24">
        <f>+H36</f>
        <v>5845394252.7600002</v>
      </c>
      <c r="I35" s="24">
        <f>+I36+102765590</f>
        <v>36381575090</v>
      </c>
      <c r="J35" s="24">
        <f t="shared" ref="J35:P35" si="9">+J36</f>
        <v>0</v>
      </c>
      <c r="K35" s="24">
        <f t="shared" si="9"/>
        <v>33893139773.190002</v>
      </c>
      <c r="L35" s="24">
        <f>+L36+102765590</f>
        <v>2488435316.8099999</v>
      </c>
      <c r="M35" s="24">
        <f t="shared" si="9"/>
        <v>28591230559.880005</v>
      </c>
      <c r="N35" s="24">
        <f t="shared" si="9"/>
        <v>17381282325.27</v>
      </c>
      <c r="O35" s="24">
        <f t="shared" si="9"/>
        <v>17353858288.610001</v>
      </c>
      <c r="P35" s="24">
        <f t="shared" si="9"/>
        <v>17353858288.610001</v>
      </c>
    </row>
    <row r="36" spans="1:16378" s="8" customFormat="1" ht="27" customHeight="1" x14ac:dyDescent="0.25">
      <c r="A36" s="10" t="s">
        <v>77</v>
      </c>
      <c r="B36" s="11" t="s">
        <v>20</v>
      </c>
      <c r="C36" s="11"/>
      <c r="D36" s="11"/>
      <c r="E36" s="13" t="s">
        <v>78</v>
      </c>
      <c r="F36" s="24">
        <f>+F37+F45</f>
        <v>27412275002.150002</v>
      </c>
      <c r="G36" s="24">
        <f t="shared" ref="G36" si="10">+G37+G45</f>
        <v>14711928750.610001</v>
      </c>
      <c r="H36" s="24">
        <f>+H37+H45</f>
        <v>5845394252.7600002</v>
      </c>
      <c r="I36" s="24">
        <f>+I37+I45</f>
        <v>36278809500</v>
      </c>
      <c r="J36" s="24">
        <f t="shared" ref="J36:P36" si="11">+J37+J45</f>
        <v>0</v>
      </c>
      <c r="K36" s="24">
        <f t="shared" si="11"/>
        <v>33893139773.190002</v>
      </c>
      <c r="L36" s="24">
        <f t="shared" si="11"/>
        <v>2385669726.8099999</v>
      </c>
      <c r="M36" s="24">
        <f t="shared" si="11"/>
        <v>28591230559.880005</v>
      </c>
      <c r="N36" s="24">
        <f t="shared" si="11"/>
        <v>17381282325.27</v>
      </c>
      <c r="O36" s="24">
        <f t="shared" si="11"/>
        <v>17353858288.610001</v>
      </c>
      <c r="P36" s="24">
        <f t="shared" si="11"/>
        <v>17353858288.610001</v>
      </c>
    </row>
    <row r="37" spans="1:16378" s="8" customFormat="1" ht="27" customHeight="1" x14ac:dyDescent="0.25">
      <c r="A37" s="10" t="s">
        <v>79</v>
      </c>
      <c r="B37" s="11" t="s">
        <v>20</v>
      </c>
      <c r="C37" s="11"/>
      <c r="D37" s="11"/>
      <c r="E37" s="13" t="s">
        <v>80</v>
      </c>
      <c r="F37" s="24">
        <f>SUM(F38:F44)</f>
        <v>640048202.14999998</v>
      </c>
      <c r="G37" s="24">
        <f t="shared" ref="G37" si="12">SUM(G38:G44)</f>
        <v>41970393.740000002</v>
      </c>
      <c r="H37" s="24">
        <f>SUM(H38:H44)</f>
        <v>114946412</v>
      </c>
      <c r="I37" s="24">
        <f t="shared" ref="I37:P37" si="13">SUM(I38:I44)</f>
        <v>567072183.88999999</v>
      </c>
      <c r="J37" s="24">
        <f t="shared" si="13"/>
        <v>0</v>
      </c>
      <c r="K37" s="24">
        <f t="shared" si="13"/>
        <v>462007592.14999998</v>
      </c>
      <c r="L37" s="24">
        <f t="shared" si="13"/>
        <v>105064591.73999999</v>
      </c>
      <c r="M37" s="24">
        <f t="shared" si="13"/>
        <v>295982592.14999998</v>
      </c>
      <c r="N37" s="24">
        <f t="shared" si="13"/>
        <v>106115988</v>
      </c>
      <c r="O37" s="24">
        <f t="shared" si="13"/>
        <v>104533768</v>
      </c>
      <c r="P37" s="24">
        <f t="shared" si="13"/>
        <v>104533768</v>
      </c>
    </row>
    <row r="38" spans="1:16378" s="8" customFormat="1" ht="27" customHeight="1" x14ac:dyDescent="0.25">
      <c r="A38" s="14" t="s">
        <v>81</v>
      </c>
      <c r="B38" s="15" t="s">
        <v>20</v>
      </c>
      <c r="C38" s="15" t="s">
        <v>27</v>
      </c>
      <c r="D38" s="15" t="s">
        <v>28</v>
      </c>
      <c r="E38" s="16" t="s">
        <v>82</v>
      </c>
      <c r="F38" s="25">
        <v>60000000</v>
      </c>
      <c r="G38" s="25">
        <v>0</v>
      </c>
      <c r="H38" s="25">
        <v>0</v>
      </c>
      <c r="I38" s="25">
        <v>60000000</v>
      </c>
      <c r="J38" s="25">
        <v>0</v>
      </c>
      <c r="K38" s="25">
        <v>13055960</v>
      </c>
      <c r="L38" s="25">
        <v>46944040</v>
      </c>
      <c r="M38" s="25">
        <v>13055960</v>
      </c>
      <c r="N38" s="25">
        <v>13055960</v>
      </c>
      <c r="O38" s="25">
        <v>12885960</v>
      </c>
      <c r="P38" s="25">
        <v>12885960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s="8" customFormat="1" ht="27" customHeight="1" x14ac:dyDescent="0.25">
      <c r="A39" s="14" t="s">
        <v>83</v>
      </c>
      <c r="B39" s="15" t="s">
        <v>20</v>
      </c>
      <c r="C39" s="15" t="s">
        <v>27</v>
      </c>
      <c r="D39" s="15" t="s">
        <v>28</v>
      </c>
      <c r="E39" s="3" t="s">
        <v>165</v>
      </c>
      <c r="F39" s="25">
        <v>209000000</v>
      </c>
      <c r="G39" s="25">
        <v>37945393.740000002</v>
      </c>
      <c r="H39" s="25">
        <v>67760000</v>
      </c>
      <c r="I39" s="25">
        <v>179185393.74000001</v>
      </c>
      <c r="J39" s="25">
        <v>0</v>
      </c>
      <c r="K39" s="25">
        <v>151700270</v>
      </c>
      <c r="L39" s="25">
        <v>27485123.739999998</v>
      </c>
      <c r="M39" s="25">
        <v>1700270</v>
      </c>
      <c r="N39" s="25">
        <v>1700270</v>
      </c>
      <c r="O39" s="25">
        <v>1700270</v>
      </c>
      <c r="P39" s="25">
        <v>1700270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  <c r="XEU39" s="29"/>
      <c r="XEV39" s="29"/>
      <c r="XEW39" s="29"/>
      <c r="XEX39" s="29"/>
    </row>
    <row r="40" spans="1:16378" ht="27" customHeight="1" x14ac:dyDescent="0.25">
      <c r="A40" s="14" t="s">
        <v>84</v>
      </c>
      <c r="B40" s="15" t="s">
        <v>20</v>
      </c>
      <c r="C40" s="15" t="s">
        <v>27</v>
      </c>
      <c r="D40" s="15" t="s">
        <v>28</v>
      </c>
      <c r="E40" s="16" t="s">
        <v>85</v>
      </c>
      <c r="F40" s="25">
        <v>29000000</v>
      </c>
      <c r="G40" s="25">
        <v>0</v>
      </c>
      <c r="H40" s="25">
        <v>0</v>
      </c>
      <c r="I40" s="25">
        <v>29000000</v>
      </c>
      <c r="J40" s="25">
        <v>0</v>
      </c>
      <c r="K40" s="25">
        <v>13864572</v>
      </c>
      <c r="L40" s="25">
        <v>15135428</v>
      </c>
      <c r="M40" s="25">
        <v>13864572</v>
      </c>
      <c r="N40" s="25">
        <v>5446170</v>
      </c>
      <c r="O40" s="25">
        <v>4033950</v>
      </c>
      <c r="P40" s="25">
        <v>4033950</v>
      </c>
      <c r="Q40" s="28"/>
    </row>
    <row r="41" spans="1:16378" ht="27" customHeight="1" x14ac:dyDescent="0.25">
      <c r="A41" s="14" t="s">
        <v>270</v>
      </c>
      <c r="B41" s="15" t="s">
        <v>20</v>
      </c>
      <c r="C41" s="15" t="s">
        <v>27</v>
      </c>
      <c r="D41" s="15" t="s">
        <v>28</v>
      </c>
      <c r="E41" s="16" t="s">
        <v>271</v>
      </c>
      <c r="F41" s="25">
        <v>130000000</v>
      </c>
      <c r="G41" s="25">
        <v>0</v>
      </c>
      <c r="H41" s="25">
        <v>47186412</v>
      </c>
      <c r="I41" s="25">
        <v>82813588</v>
      </c>
      <c r="J41" s="25">
        <v>0</v>
      </c>
      <c r="K41" s="25">
        <v>82813588</v>
      </c>
      <c r="L41" s="25">
        <v>0</v>
      </c>
      <c r="M41" s="25">
        <v>82813588</v>
      </c>
      <c r="N41" s="25">
        <v>82813588</v>
      </c>
      <c r="O41" s="25">
        <v>82813588</v>
      </c>
      <c r="P41" s="25">
        <v>82813588</v>
      </c>
    </row>
    <row r="42" spans="1:16378" ht="27" customHeight="1" x14ac:dyDescent="0.25">
      <c r="A42" s="14" t="s">
        <v>86</v>
      </c>
      <c r="B42" s="15" t="s">
        <v>20</v>
      </c>
      <c r="C42" s="15" t="s">
        <v>27</v>
      </c>
      <c r="D42" s="15" t="s">
        <v>28</v>
      </c>
      <c r="E42" s="16" t="s">
        <v>87</v>
      </c>
      <c r="F42" s="25">
        <v>9600000</v>
      </c>
      <c r="G42" s="25">
        <v>0</v>
      </c>
      <c r="H42" s="25">
        <v>0</v>
      </c>
      <c r="I42" s="25">
        <v>9600000</v>
      </c>
      <c r="J42" s="25">
        <v>0</v>
      </c>
      <c r="K42" s="25">
        <v>1600000</v>
      </c>
      <c r="L42" s="25">
        <v>8000000</v>
      </c>
      <c r="M42" s="25">
        <v>1600000</v>
      </c>
      <c r="N42" s="25">
        <v>1600000</v>
      </c>
      <c r="O42" s="25">
        <v>1600000</v>
      </c>
      <c r="P42" s="25">
        <v>1600000</v>
      </c>
    </row>
    <row r="43" spans="1:16378" ht="27" customHeight="1" x14ac:dyDescent="0.25">
      <c r="A43" s="14" t="s">
        <v>88</v>
      </c>
      <c r="B43" s="15" t="s">
        <v>20</v>
      </c>
      <c r="C43" s="15" t="s">
        <v>27</v>
      </c>
      <c r="D43" s="15" t="s">
        <v>28</v>
      </c>
      <c r="E43" s="16" t="s">
        <v>89</v>
      </c>
      <c r="F43" s="25">
        <v>21000000</v>
      </c>
      <c r="G43" s="25">
        <v>4025000</v>
      </c>
      <c r="H43" s="25">
        <v>0</v>
      </c>
      <c r="I43" s="25">
        <v>25025000</v>
      </c>
      <c r="J43" s="25">
        <v>0</v>
      </c>
      <c r="K43" s="25">
        <v>17525000</v>
      </c>
      <c r="L43" s="25">
        <v>7500000</v>
      </c>
      <c r="M43" s="25">
        <v>1500000</v>
      </c>
      <c r="N43" s="25">
        <v>1500000</v>
      </c>
      <c r="O43" s="25">
        <v>1500000</v>
      </c>
      <c r="P43" s="25">
        <v>1500000</v>
      </c>
    </row>
    <row r="44" spans="1:16378" ht="27" customHeight="1" x14ac:dyDescent="0.25">
      <c r="A44" s="14" t="s">
        <v>277</v>
      </c>
      <c r="B44" s="15" t="s">
        <v>20</v>
      </c>
      <c r="C44" s="15" t="s">
        <v>27</v>
      </c>
      <c r="D44" s="15" t="s">
        <v>28</v>
      </c>
      <c r="E44" s="16" t="s">
        <v>276</v>
      </c>
      <c r="F44" s="25">
        <v>181448202.15000001</v>
      </c>
      <c r="G44" s="25">
        <v>0</v>
      </c>
      <c r="H44" s="25">
        <v>0</v>
      </c>
      <c r="I44" s="25">
        <v>181448202.15000001</v>
      </c>
      <c r="J44" s="25">
        <v>0</v>
      </c>
      <c r="K44" s="25">
        <v>181448202.15000001</v>
      </c>
      <c r="L44" s="25">
        <v>0</v>
      </c>
      <c r="M44" s="25">
        <v>181448202.15000001</v>
      </c>
      <c r="N44" s="25">
        <v>0</v>
      </c>
      <c r="O44" s="25">
        <v>0</v>
      </c>
      <c r="P44" s="25">
        <v>0</v>
      </c>
    </row>
    <row r="45" spans="1:16378" s="8" customFormat="1" ht="27" customHeight="1" x14ac:dyDescent="0.25">
      <c r="A45" s="10" t="s">
        <v>90</v>
      </c>
      <c r="B45" s="11" t="s">
        <v>20</v>
      </c>
      <c r="C45" s="11"/>
      <c r="D45" s="11"/>
      <c r="E45" s="13" t="s">
        <v>91</v>
      </c>
      <c r="F45" s="24">
        <f>SUM(F46:F62)</f>
        <v>26772226800</v>
      </c>
      <c r="G45" s="24">
        <f>SUM(G46:G62)</f>
        <v>14669958356.870001</v>
      </c>
      <c r="H45" s="24">
        <f>SUM(H46:H62)</f>
        <v>5730447840.7600002</v>
      </c>
      <c r="I45" s="24">
        <f t="shared" ref="I45:P45" si="14">SUM(I46:I62)</f>
        <v>35711737316.110001</v>
      </c>
      <c r="J45" s="24">
        <f t="shared" si="14"/>
        <v>0</v>
      </c>
      <c r="K45" s="24">
        <f t="shared" si="14"/>
        <v>33431132181.040001</v>
      </c>
      <c r="L45" s="24">
        <f t="shared" si="14"/>
        <v>2280605135.0700002</v>
      </c>
      <c r="M45" s="24">
        <f t="shared" si="14"/>
        <v>28295247967.730003</v>
      </c>
      <c r="N45" s="24">
        <f t="shared" si="14"/>
        <v>17275166337.27</v>
      </c>
      <c r="O45" s="24">
        <f t="shared" si="14"/>
        <v>17249324520.610001</v>
      </c>
      <c r="P45" s="24">
        <f t="shared" si="14"/>
        <v>17249324520.610001</v>
      </c>
    </row>
    <row r="46" spans="1:16378" ht="27" customHeight="1" x14ac:dyDescent="0.25">
      <c r="A46" s="14" t="s">
        <v>92</v>
      </c>
      <c r="B46" s="15" t="s">
        <v>20</v>
      </c>
      <c r="C46" s="15" t="s">
        <v>27</v>
      </c>
      <c r="D46" s="15" t="s">
        <v>28</v>
      </c>
      <c r="E46" s="16" t="s">
        <v>93</v>
      </c>
      <c r="F46" s="25">
        <v>2181565000</v>
      </c>
      <c r="G46" s="25">
        <v>85631422.519999996</v>
      </c>
      <c r="H46" s="25">
        <v>1010892588</v>
      </c>
      <c r="I46" s="25">
        <v>1256303834.52</v>
      </c>
      <c r="J46" s="25">
        <v>0</v>
      </c>
      <c r="K46" s="25">
        <v>1186263300.5899999</v>
      </c>
      <c r="L46" s="25">
        <v>70040533.930000007</v>
      </c>
      <c r="M46" s="25">
        <v>951493972.99000001</v>
      </c>
      <c r="N46" s="25">
        <v>511471634.99000001</v>
      </c>
      <c r="O46" s="25">
        <v>505448132.99000001</v>
      </c>
      <c r="P46" s="25">
        <v>505448132.99000001</v>
      </c>
    </row>
    <row r="47" spans="1:16378" ht="27" customHeight="1" x14ac:dyDescent="0.25">
      <c r="A47" s="14" t="s">
        <v>94</v>
      </c>
      <c r="B47" s="15" t="s">
        <v>20</v>
      </c>
      <c r="C47" s="15" t="s">
        <v>27</v>
      </c>
      <c r="D47" s="15" t="s">
        <v>28</v>
      </c>
      <c r="E47" s="16" t="s">
        <v>95</v>
      </c>
      <c r="F47" s="25">
        <v>3113178399</v>
      </c>
      <c r="G47" s="25">
        <v>980000000</v>
      </c>
      <c r="H47" s="25">
        <v>1184000000</v>
      </c>
      <c r="I47" s="25">
        <v>2909178399</v>
      </c>
      <c r="J47" s="25">
        <v>0</v>
      </c>
      <c r="K47" s="25">
        <v>2886136850.9200001</v>
      </c>
      <c r="L47" s="25">
        <v>23041548.079999998</v>
      </c>
      <c r="M47" s="25">
        <v>2810365517.3200002</v>
      </c>
      <c r="N47" s="25">
        <v>1990361353.99</v>
      </c>
      <c r="O47" s="25">
        <v>1988088649.99</v>
      </c>
      <c r="P47" s="25">
        <v>1988088649.99</v>
      </c>
    </row>
    <row r="48" spans="1:16378" ht="27" customHeight="1" x14ac:dyDescent="0.25">
      <c r="A48" s="14" t="s">
        <v>96</v>
      </c>
      <c r="B48" s="15" t="s">
        <v>20</v>
      </c>
      <c r="C48" s="15" t="s">
        <v>27</v>
      </c>
      <c r="D48" s="15" t="s">
        <v>28</v>
      </c>
      <c r="E48" s="16" t="s">
        <v>97</v>
      </c>
      <c r="F48" s="25">
        <v>12000000</v>
      </c>
      <c r="G48" s="25">
        <v>0</v>
      </c>
      <c r="H48" s="25">
        <v>0</v>
      </c>
      <c r="I48" s="25">
        <v>12000000</v>
      </c>
      <c r="J48" s="25">
        <v>0</v>
      </c>
      <c r="K48" s="25">
        <v>3784300</v>
      </c>
      <c r="L48" s="25">
        <v>8215700</v>
      </c>
      <c r="M48" s="25">
        <v>3784300</v>
      </c>
      <c r="N48" s="25">
        <v>3784300</v>
      </c>
      <c r="O48" s="25">
        <v>3784300</v>
      </c>
      <c r="P48" s="25">
        <v>3784300</v>
      </c>
    </row>
    <row r="49" spans="1:16" ht="27" customHeight="1" x14ac:dyDescent="0.25">
      <c r="A49" s="14" t="s">
        <v>98</v>
      </c>
      <c r="B49" s="15" t="s">
        <v>20</v>
      </c>
      <c r="C49" s="15" t="s">
        <v>27</v>
      </c>
      <c r="D49" s="15" t="s">
        <v>28</v>
      </c>
      <c r="E49" s="16" t="s">
        <v>99</v>
      </c>
      <c r="F49" s="25">
        <v>406283000</v>
      </c>
      <c r="G49" s="25">
        <v>777704116.61000001</v>
      </c>
      <c r="H49" s="25">
        <v>0</v>
      </c>
      <c r="I49" s="25">
        <v>1183987116.6099999</v>
      </c>
      <c r="J49" s="25">
        <v>0</v>
      </c>
      <c r="K49" s="25">
        <v>958821200</v>
      </c>
      <c r="L49" s="25">
        <v>225165916.61000001</v>
      </c>
      <c r="M49" s="25">
        <v>762945864.63999999</v>
      </c>
      <c r="N49" s="25">
        <v>757278170.82000005</v>
      </c>
      <c r="O49" s="25">
        <v>752930993.46000004</v>
      </c>
      <c r="P49" s="25">
        <v>752930993.46000004</v>
      </c>
    </row>
    <row r="50" spans="1:16" ht="27" customHeight="1" x14ac:dyDescent="0.25">
      <c r="A50" s="14" t="s">
        <v>100</v>
      </c>
      <c r="B50" s="15" t="s">
        <v>20</v>
      </c>
      <c r="C50" s="15" t="s">
        <v>27</v>
      </c>
      <c r="D50" s="15" t="s">
        <v>28</v>
      </c>
      <c r="E50" s="16" t="s">
        <v>101</v>
      </c>
      <c r="F50" s="25">
        <v>2000000000</v>
      </c>
      <c r="G50" s="25">
        <v>1200000</v>
      </c>
      <c r="H50" s="25">
        <v>550000000</v>
      </c>
      <c r="I50" s="25">
        <v>1451200000</v>
      </c>
      <c r="J50" s="25">
        <v>0</v>
      </c>
      <c r="K50" s="25">
        <v>157450108</v>
      </c>
      <c r="L50" s="25">
        <v>1293749892</v>
      </c>
      <c r="M50" s="25">
        <v>156257608</v>
      </c>
      <c r="N50" s="25">
        <v>4625200</v>
      </c>
      <c r="O50" s="25">
        <v>4625200</v>
      </c>
      <c r="P50" s="25">
        <v>4625200</v>
      </c>
    </row>
    <row r="51" spans="1:16" ht="27" customHeight="1" x14ac:dyDescent="0.25">
      <c r="A51" s="14" t="s">
        <v>102</v>
      </c>
      <c r="B51" s="15" t="s">
        <v>20</v>
      </c>
      <c r="C51" s="15" t="s">
        <v>27</v>
      </c>
      <c r="D51" s="15" t="s">
        <v>28</v>
      </c>
      <c r="E51" s="16" t="s">
        <v>103</v>
      </c>
      <c r="F51" s="25">
        <v>2885028280</v>
      </c>
      <c r="G51" s="25">
        <v>1887204657.76</v>
      </c>
      <c r="H51" s="25">
        <v>0</v>
      </c>
      <c r="I51" s="25">
        <v>4772232937.7600002</v>
      </c>
      <c r="J51" s="25">
        <v>0</v>
      </c>
      <c r="K51" s="25">
        <v>4765269639.7600002</v>
      </c>
      <c r="L51" s="25">
        <v>6963298</v>
      </c>
      <c r="M51" s="25">
        <v>3792160585.7600002</v>
      </c>
      <c r="N51" s="25">
        <v>2968535873.7600002</v>
      </c>
      <c r="O51" s="25">
        <v>2959919577.7600002</v>
      </c>
      <c r="P51" s="25">
        <v>2959919577.7600002</v>
      </c>
    </row>
    <row r="52" spans="1:16" ht="27" customHeight="1" x14ac:dyDescent="0.25">
      <c r="A52" s="14" t="s">
        <v>268</v>
      </c>
      <c r="B52" s="15" t="s">
        <v>20</v>
      </c>
      <c r="C52" s="15" t="s">
        <v>27</v>
      </c>
      <c r="D52" s="15" t="s">
        <v>28</v>
      </c>
      <c r="E52" s="16" t="s">
        <v>269</v>
      </c>
      <c r="F52" s="25">
        <v>6000000</v>
      </c>
      <c r="G52" s="25">
        <v>906934784.38999999</v>
      </c>
      <c r="H52" s="25">
        <v>0</v>
      </c>
      <c r="I52" s="25">
        <v>912934784.38999999</v>
      </c>
      <c r="J52" s="25">
        <v>0</v>
      </c>
      <c r="K52" s="25">
        <v>859263397.98000002</v>
      </c>
      <c r="L52" s="25">
        <v>53671386.409999996</v>
      </c>
      <c r="M52" s="25">
        <v>783284687.23000002</v>
      </c>
      <c r="N52" s="25">
        <v>495268835.25</v>
      </c>
      <c r="O52" s="25">
        <v>495268835.25</v>
      </c>
      <c r="P52" s="25">
        <v>495268835.25</v>
      </c>
    </row>
    <row r="53" spans="1:16" ht="27" customHeight="1" x14ac:dyDescent="0.25">
      <c r="A53" s="14" t="s">
        <v>104</v>
      </c>
      <c r="B53" s="15" t="s">
        <v>20</v>
      </c>
      <c r="C53" s="15" t="s">
        <v>27</v>
      </c>
      <c r="D53" s="15" t="s">
        <v>28</v>
      </c>
      <c r="E53" s="3" t="s">
        <v>105</v>
      </c>
      <c r="F53" s="25">
        <v>3336054224</v>
      </c>
      <c r="G53" s="25">
        <v>3256472720</v>
      </c>
      <c r="H53" s="25">
        <v>727984391.75999999</v>
      </c>
      <c r="I53" s="25">
        <v>5864542552.2399998</v>
      </c>
      <c r="J53" s="25">
        <v>0</v>
      </c>
      <c r="K53" s="25">
        <v>5773292800.3000002</v>
      </c>
      <c r="L53" s="25">
        <v>91249751.939999998</v>
      </c>
      <c r="M53" s="25">
        <v>4343728170.3000002</v>
      </c>
      <c r="N53" s="25">
        <v>2246726290.3000002</v>
      </c>
      <c r="O53" s="25">
        <v>2246672538</v>
      </c>
      <c r="P53" s="25">
        <v>2246672538</v>
      </c>
    </row>
    <row r="54" spans="1:16" ht="27" customHeight="1" x14ac:dyDescent="0.25">
      <c r="A54" s="14" t="s">
        <v>106</v>
      </c>
      <c r="B54" s="15" t="s">
        <v>20</v>
      </c>
      <c r="C54" s="15" t="s">
        <v>27</v>
      </c>
      <c r="D54" s="15" t="s">
        <v>28</v>
      </c>
      <c r="E54" s="16" t="s">
        <v>166</v>
      </c>
      <c r="F54" s="25">
        <v>4727511232</v>
      </c>
      <c r="G54" s="25">
        <v>4494056999</v>
      </c>
      <c r="H54" s="25">
        <v>370649861</v>
      </c>
      <c r="I54" s="25">
        <v>8850918370</v>
      </c>
      <c r="J54" s="25">
        <v>0</v>
      </c>
      <c r="K54" s="25">
        <v>8388034730.8400002</v>
      </c>
      <c r="L54" s="25">
        <v>462883639.16000003</v>
      </c>
      <c r="M54" s="25">
        <v>8033220488</v>
      </c>
      <c r="N54" s="25">
        <v>3968631303</v>
      </c>
      <c r="O54" s="25">
        <v>3968631303</v>
      </c>
      <c r="P54" s="25">
        <v>3968631303</v>
      </c>
    </row>
    <row r="55" spans="1:16" ht="27" customHeight="1" x14ac:dyDescent="0.25">
      <c r="A55" s="14" t="s">
        <v>107</v>
      </c>
      <c r="B55" s="15" t="s">
        <v>20</v>
      </c>
      <c r="C55" s="15" t="s">
        <v>27</v>
      </c>
      <c r="D55" s="15" t="s">
        <v>28</v>
      </c>
      <c r="E55" s="16" t="s">
        <v>108</v>
      </c>
      <c r="F55" s="25">
        <v>37556000</v>
      </c>
      <c r="G55" s="25">
        <v>183590400</v>
      </c>
      <c r="H55" s="25">
        <v>0</v>
      </c>
      <c r="I55" s="25">
        <v>221146400</v>
      </c>
      <c r="J55" s="25">
        <v>0</v>
      </c>
      <c r="K55" s="25">
        <v>203661600</v>
      </c>
      <c r="L55" s="25">
        <v>17484800</v>
      </c>
      <c r="M55" s="25">
        <v>161542890.33000001</v>
      </c>
      <c r="N55" s="25">
        <v>72292768.329999998</v>
      </c>
      <c r="O55" s="25">
        <v>72292768.329999998</v>
      </c>
      <c r="P55" s="25">
        <v>72292768.329999998</v>
      </c>
    </row>
    <row r="56" spans="1:16" ht="27" customHeight="1" x14ac:dyDescent="0.25">
      <c r="A56" s="14" t="s">
        <v>109</v>
      </c>
      <c r="B56" s="15" t="s">
        <v>20</v>
      </c>
      <c r="C56" s="15" t="s">
        <v>27</v>
      </c>
      <c r="D56" s="15" t="s">
        <v>28</v>
      </c>
      <c r="E56" s="16" t="s">
        <v>110</v>
      </c>
      <c r="F56" s="25">
        <v>3592077465</v>
      </c>
      <c r="G56" s="25">
        <v>1815898549.5899999</v>
      </c>
      <c r="H56" s="25">
        <v>591921000</v>
      </c>
      <c r="I56" s="25">
        <v>4816055014.5900002</v>
      </c>
      <c r="J56" s="25">
        <v>0</v>
      </c>
      <c r="K56" s="25">
        <v>4807471045.6499996</v>
      </c>
      <c r="L56" s="25">
        <v>8583968.9399999995</v>
      </c>
      <c r="M56" s="25">
        <v>4567483840.6499996</v>
      </c>
      <c r="N56" s="25">
        <v>2529561796.1500001</v>
      </c>
      <c r="O56" s="25">
        <v>2529561796.1500001</v>
      </c>
      <c r="P56" s="25">
        <v>2529561796.1500001</v>
      </c>
    </row>
    <row r="57" spans="1:16" ht="27" customHeight="1" x14ac:dyDescent="0.25">
      <c r="A57" s="14" t="s">
        <v>111</v>
      </c>
      <c r="B57" s="15" t="s">
        <v>20</v>
      </c>
      <c r="C57" s="15" t="s">
        <v>27</v>
      </c>
      <c r="D57" s="15" t="s">
        <v>28</v>
      </c>
      <c r="E57" s="16" t="s">
        <v>112</v>
      </c>
      <c r="F57" s="25">
        <v>1745000000</v>
      </c>
      <c r="G57" s="25">
        <v>30000000</v>
      </c>
      <c r="H57" s="25">
        <v>295000000</v>
      </c>
      <c r="I57" s="25">
        <v>1480000000</v>
      </c>
      <c r="J57" s="25">
        <v>0</v>
      </c>
      <c r="K57" s="25">
        <v>1469147200</v>
      </c>
      <c r="L57" s="25">
        <v>10852800</v>
      </c>
      <c r="M57" s="25">
        <v>69147200</v>
      </c>
      <c r="N57" s="25">
        <v>39147200</v>
      </c>
      <c r="O57" s="25">
        <v>39014600</v>
      </c>
      <c r="P57" s="25">
        <v>39014600</v>
      </c>
    </row>
    <row r="58" spans="1:16" ht="27" customHeight="1" x14ac:dyDescent="0.25">
      <c r="A58" s="37" t="s">
        <v>306</v>
      </c>
      <c r="B58" s="15" t="s">
        <v>20</v>
      </c>
      <c r="C58" s="15" t="s">
        <v>27</v>
      </c>
      <c r="D58" s="15" t="s">
        <v>28</v>
      </c>
      <c r="E58" s="38" t="s">
        <v>307</v>
      </c>
      <c r="F58" s="34">
        <v>330000000</v>
      </c>
      <c r="G58" s="25">
        <v>0</v>
      </c>
      <c r="H58" s="25">
        <v>330000000</v>
      </c>
      <c r="I58" s="25">
        <v>0</v>
      </c>
      <c r="J58" s="25"/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ht="27" customHeight="1" x14ac:dyDescent="0.25">
      <c r="A59" s="14" t="s">
        <v>113</v>
      </c>
      <c r="B59" s="15" t="s">
        <v>20</v>
      </c>
      <c r="C59" s="15" t="s">
        <v>27</v>
      </c>
      <c r="D59" s="15" t="s">
        <v>28</v>
      </c>
      <c r="E59" s="16" t="s">
        <v>114</v>
      </c>
      <c r="F59" s="25">
        <v>330000000</v>
      </c>
      <c r="G59" s="25">
        <v>0</v>
      </c>
      <c r="H59" s="25">
        <v>270000000</v>
      </c>
      <c r="I59" s="25">
        <v>60000000</v>
      </c>
      <c r="J59" s="25">
        <v>0</v>
      </c>
      <c r="K59" s="25">
        <v>51298100</v>
      </c>
      <c r="L59" s="25">
        <v>8701900</v>
      </c>
      <c r="M59" s="25">
        <v>51298100</v>
      </c>
      <c r="N59" s="25">
        <v>11298100</v>
      </c>
      <c r="O59" s="25">
        <v>6959800</v>
      </c>
      <c r="P59" s="25">
        <v>6959800</v>
      </c>
    </row>
    <row r="60" spans="1:16" ht="27" customHeight="1" x14ac:dyDescent="0.25">
      <c r="A60" s="14" t="s">
        <v>279</v>
      </c>
      <c r="B60" s="15" t="s">
        <v>20</v>
      </c>
      <c r="C60" s="15" t="s">
        <v>27</v>
      </c>
      <c r="D60" s="15" t="s">
        <v>28</v>
      </c>
      <c r="E60" s="16" t="s">
        <v>278</v>
      </c>
      <c r="F60" s="25">
        <v>59011200</v>
      </c>
      <c r="G60" s="25">
        <v>13113600</v>
      </c>
      <c r="H60" s="25">
        <v>0</v>
      </c>
      <c r="I60" s="25">
        <v>72124800</v>
      </c>
      <c r="J60" s="25">
        <v>0</v>
      </c>
      <c r="K60" s="25">
        <v>72124800</v>
      </c>
      <c r="L60" s="25">
        <v>0</v>
      </c>
      <c r="M60" s="25">
        <v>52454400</v>
      </c>
      <c r="N60" s="25">
        <v>29833440</v>
      </c>
      <c r="O60" s="25">
        <v>29833440</v>
      </c>
      <c r="P60" s="25">
        <v>29833440</v>
      </c>
    </row>
    <row r="61" spans="1:16" ht="27" customHeight="1" x14ac:dyDescent="0.25">
      <c r="A61" s="14" t="s">
        <v>115</v>
      </c>
      <c r="B61" s="15" t="s">
        <v>20</v>
      </c>
      <c r="C61" s="15" t="s">
        <v>27</v>
      </c>
      <c r="D61" s="15" t="s">
        <v>28</v>
      </c>
      <c r="E61" s="16" t="s">
        <v>116</v>
      </c>
      <c r="F61" s="25">
        <v>10962000</v>
      </c>
      <c r="G61" s="25">
        <v>34000000</v>
      </c>
      <c r="H61" s="25">
        <v>0</v>
      </c>
      <c r="I61" s="25">
        <v>44962000</v>
      </c>
      <c r="J61" s="25">
        <v>0</v>
      </c>
      <c r="K61" s="25">
        <v>44962000</v>
      </c>
      <c r="L61" s="25">
        <v>0</v>
      </c>
      <c r="M61" s="25">
        <v>36665179.310000002</v>
      </c>
      <c r="N61" s="25">
        <v>34967918.479999997</v>
      </c>
      <c r="O61" s="25">
        <v>34910433.479999997</v>
      </c>
      <c r="P61" s="25">
        <v>34910433.479999997</v>
      </c>
    </row>
    <row r="62" spans="1:16" ht="27" customHeight="1" x14ac:dyDescent="0.25">
      <c r="A62" s="14" t="s">
        <v>117</v>
      </c>
      <c r="B62" s="15" t="s">
        <v>20</v>
      </c>
      <c r="C62" s="15" t="s">
        <v>27</v>
      </c>
      <c r="D62" s="15" t="s">
        <v>28</v>
      </c>
      <c r="E62" s="16" t="s">
        <v>118</v>
      </c>
      <c r="F62" s="25">
        <v>2000000000</v>
      </c>
      <c r="G62" s="25">
        <v>204151107</v>
      </c>
      <c r="H62" s="25">
        <v>400000000</v>
      </c>
      <c r="I62" s="25">
        <v>1804151107</v>
      </c>
      <c r="J62" s="25">
        <v>0</v>
      </c>
      <c r="K62" s="25">
        <v>1804151107</v>
      </c>
      <c r="L62" s="25">
        <v>0</v>
      </c>
      <c r="M62" s="25">
        <v>1719415163.2</v>
      </c>
      <c r="N62" s="25">
        <v>1611382152.2</v>
      </c>
      <c r="O62" s="25">
        <v>1611382152.2</v>
      </c>
      <c r="P62" s="25">
        <v>1611382152.2</v>
      </c>
    </row>
    <row r="63" spans="1:16" s="21" customFormat="1" ht="18" customHeight="1" x14ac:dyDescent="0.25">
      <c r="A63" s="42" t="s">
        <v>119</v>
      </c>
      <c r="B63" s="42"/>
      <c r="C63" s="42"/>
      <c r="D63" s="42"/>
      <c r="E63" s="42"/>
      <c r="F63" s="17">
        <f>+F64+F68+F73</f>
        <v>1680797472084</v>
      </c>
      <c r="G63" s="17">
        <f t="shared" ref="G63" si="15">+G64+G68+G73</f>
        <v>36580403790</v>
      </c>
      <c r="H63" s="17">
        <f>+H64+H68+H73</f>
        <v>46120163330</v>
      </c>
      <c r="I63" s="17">
        <f t="shared" ref="I63:P63" si="16">+I64+I68+I73</f>
        <v>1671257712544</v>
      </c>
      <c r="J63" s="17">
        <f t="shared" si="16"/>
        <v>67010448670</v>
      </c>
      <c r="K63" s="17">
        <f t="shared" si="16"/>
        <v>1591345820830.3401</v>
      </c>
      <c r="L63" s="17">
        <f t="shared" si="16"/>
        <v>12901443043.66</v>
      </c>
      <c r="M63" s="17">
        <f t="shared" si="16"/>
        <v>454303878365.54004</v>
      </c>
      <c r="N63" s="17">
        <f t="shared" si="16"/>
        <v>425167406691.52002</v>
      </c>
      <c r="O63" s="17">
        <f t="shared" si="16"/>
        <v>425142937304.39001</v>
      </c>
      <c r="P63" s="17">
        <f t="shared" si="16"/>
        <v>425142937304.39001</v>
      </c>
    </row>
    <row r="64" spans="1:16" s="8" customFormat="1" ht="27" customHeight="1" x14ac:dyDescent="0.25">
      <c r="A64" s="10" t="s">
        <v>120</v>
      </c>
      <c r="B64" s="11"/>
      <c r="C64" s="11"/>
      <c r="D64" s="11"/>
      <c r="E64" s="13" t="s">
        <v>121</v>
      </c>
      <c r="F64" s="24">
        <f>SUM(F65:F67)</f>
        <v>1679275472034</v>
      </c>
      <c r="G64" s="24">
        <f t="shared" ref="G64" si="17">SUM(G65:G67)</f>
        <v>0</v>
      </c>
      <c r="H64" s="24">
        <f>SUM(H65:H67)</f>
        <v>46077551330</v>
      </c>
      <c r="I64" s="24">
        <f t="shared" ref="I64:P64" si="18">SUM(I65:I67)</f>
        <v>1633197920704</v>
      </c>
      <c r="J64" s="24">
        <f t="shared" si="18"/>
        <v>67010448670</v>
      </c>
      <c r="K64" s="24">
        <f t="shared" si="18"/>
        <v>1554217759867.3401</v>
      </c>
      <c r="L64" s="24">
        <f t="shared" si="18"/>
        <v>11969712166.66</v>
      </c>
      <c r="M64" s="24">
        <f t="shared" si="18"/>
        <v>424636407814.21002</v>
      </c>
      <c r="N64" s="24">
        <f t="shared" si="18"/>
        <v>395787749973.04999</v>
      </c>
      <c r="O64" s="24">
        <f t="shared" si="18"/>
        <v>395763280585.91998</v>
      </c>
      <c r="P64" s="24">
        <f t="shared" si="18"/>
        <v>395763280585.91998</v>
      </c>
    </row>
    <row r="65" spans="1:16" ht="27" customHeight="1" x14ac:dyDescent="0.25">
      <c r="A65" s="14" t="s">
        <v>122</v>
      </c>
      <c r="B65" s="15" t="s">
        <v>20</v>
      </c>
      <c r="C65" s="15" t="s">
        <v>27</v>
      </c>
      <c r="D65" s="15" t="s">
        <v>28</v>
      </c>
      <c r="E65" s="16" t="s">
        <v>123</v>
      </c>
      <c r="F65" s="25">
        <v>1500000000000</v>
      </c>
      <c r="G65" s="25">
        <v>0</v>
      </c>
      <c r="H65" s="25">
        <v>0</v>
      </c>
      <c r="I65" s="25">
        <v>1500000000000</v>
      </c>
      <c r="J65" s="25">
        <v>0</v>
      </c>
      <c r="K65" s="25">
        <v>1488030287833.3401</v>
      </c>
      <c r="L65" s="25">
        <v>11969712166.66</v>
      </c>
      <c r="M65" s="25">
        <v>424627507611.21002</v>
      </c>
      <c r="N65" s="25">
        <v>395778849770.04999</v>
      </c>
      <c r="O65" s="25">
        <v>395754380382.91998</v>
      </c>
      <c r="P65" s="25">
        <v>395754380382.91998</v>
      </c>
    </row>
    <row r="66" spans="1:16" ht="27" customHeight="1" x14ac:dyDescent="0.25">
      <c r="A66" s="14" t="s">
        <v>122</v>
      </c>
      <c r="B66" s="15" t="s">
        <v>124</v>
      </c>
      <c r="C66" s="15" t="s">
        <v>125</v>
      </c>
      <c r="D66" s="15" t="s">
        <v>28</v>
      </c>
      <c r="E66" s="16" t="s">
        <v>123</v>
      </c>
      <c r="F66" s="25">
        <v>66187472034</v>
      </c>
      <c r="G66" s="25">
        <v>0</v>
      </c>
      <c r="H66" s="25">
        <v>0</v>
      </c>
      <c r="I66" s="25">
        <v>66187472034</v>
      </c>
      <c r="J66" s="25">
        <v>0</v>
      </c>
      <c r="K66" s="25">
        <v>66187472034</v>
      </c>
      <c r="L66" s="25">
        <v>0</v>
      </c>
      <c r="M66" s="25">
        <v>8900203</v>
      </c>
      <c r="N66" s="25">
        <v>8900203</v>
      </c>
      <c r="O66" s="25">
        <v>8900203</v>
      </c>
      <c r="P66" s="25">
        <v>8900203</v>
      </c>
    </row>
    <row r="67" spans="1:16" ht="27" customHeight="1" x14ac:dyDescent="0.25">
      <c r="A67" s="14" t="s">
        <v>274</v>
      </c>
      <c r="B67" s="15" t="s">
        <v>20</v>
      </c>
      <c r="C67" s="15" t="s">
        <v>27</v>
      </c>
      <c r="D67" s="15" t="s">
        <v>28</v>
      </c>
      <c r="E67" s="16" t="s">
        <v>275</v>
      </c>
      <c r="F67" s="25">
        <v>113088000000</v>
      </c>
      <c r="G67" s="25">
        <v>0</v>
      </c>
      <c r="H67" s="25">
        <v>46077551330</v>
      </c>
      <c r="I67" s="25">
        <v>67010448670</v>
      </c>
      <c r="J67" s="25">
        <v>67010448670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s="27" customFormat="1" ht="30" customHeight="1" x14ac:dyDescent="0.25">
      <c r="A68" s="10" t="s">
        <v>126</v>
      </c>
      <c r="B68" s="11" t="s">
        <v>20</v>
      </c>
      <c r="C68" s="11"/>
      <c r="D68" s="11"/>
      <c r="E68" s="13" t="s">
        <v>127</v>
      </c>
      <c r="F68" s="24">
        <f>SUM(F69:F72)</f>
        <v>587000050</v>
      </c>
      <c r="G68" s="24">
        <f t="shared" ref="G68" si="19">SUM(G69:G72)</f>
        <v>42611950</v>
      </c>
      <c r="H68" s="24">
        <f>SUM(H69:H72)</f>
        <v>42612000</v>
      </c>
      <c r="I68" s="24">
        <f t="shared" ref="I68:P68" si="20">SUM(I69:I72)</f>
        <v>587000000</v>
      </c>
      <c r="J68" s="24">
        <f t="shared" si="20"/>
        <v>0</v>
      </c>
      <c r="K68" s="24">
        <f t="shared" si="20"/>
        <v>585000000</v>
      </c>
      <c r="L68" s="24">
        <f t="shared" si="20"/>
        <v>2000000</v>
      </c>
      <c r="M68" s="24">
        <f t="shared" si="20"/>
        <v>284353789</v>
      </c>
      <c r="N68" s="24">
        <f t="shared" si="20"/>
        <v>127207039</v>
      </c>
      <c r="O68" s="24">
        <f t="shared" si="20"/>
        <v>127207039</v>
      </c>
      <c r="P68" s="24">
        <f t="shared" si="20"/>
        <v>127207039</v>
      </c>
    </row>
    <row r="69" spans="1:16" ht="27" customHeight="1" x14ac:dyDescent="0.25">
      <c r="A69" s="14" t="s">
        <v>280</v>
      </c>
      <c r="B69" s="15" t="s">
        <v>20</v>
      </c>
      <c r="C69" s="15" t="s">
        <v>27</v>
      </c>
      <c r="D69" s="15" t="s">
        <v>28</v>
      </c>
      <c r="E69" s="16" t="s">
        <v>284</v>
      </c>
      <c r="F69" s="25">
        <v>347139218</v>
      </c>
      <c r="G69" s="25">
        <v>0</v>
      </c>
      <c r="H69" s="25">
        <v>0</v>
      </c>
      <c r="I69" s="25">
        <v>347139218</v>
      </c>
      <c r="J69" s="25">
        <v>0</v>
      </c>
      <c r="K69" s="25">
        <v>347139218</v>
      </c>
      <c r="L69" s="25">
        <v>0</v>
      </c>
      <c r="M69" s="25">
        <v>150983812</v>
      </c>
      <c r="N69" s="25">
        <v>63849274</v>
      </c>
      <c r="O69" s="25">
        <v>63849274</v>
      </c>
      <c r="P69" s="25">
        <v>63849274</v>
      </c>
    </row>
    <row r="70" spans="1:16" ht="27" customHeight="1" x14ac:dyDescent="0.25">
      <c r="A70" s="14" t="s">
        <v>281</v>
      </c>
      <c r="B70" s="15" t="s">
        <v>20</v>
      </c>
      <c r="C70" s="15" t="s">
        <v>27</v>
      </c>
      <c r="D70" s="15" t="s">
        <v>28</v>
      </c>
      <c r="E70" s="16" t="s">
        <v>285</v>
      </c>
      <c r="F70" s="25">
        <v>189860782</v>
      </c>
      <c r="G70" s="25">
        <v>0</v>
      </c>
      <c r="H70" s="25">
        <v>0</v>
      </c>
      <c r="I70" s="25">
        <v>189860782</v>
      </c>
      <c r="J70" s="25">
        <v>0</v>
      </c>
      <c r="K70" s="25">
        <v>189860782</v>
      </c>
      <c r="L70" s="25">
        <v>0</v>
      </c>
      <c r="M70" s="25">
        <v>102052977</v>
      </c>
      <c r="N70" s="25">
        <v>32040765</v>
      </c>
      <c r="O70" s="25">
        <v>32040765</v>
      </c>
      <c r="P70" s="25">
        <v>32040765</v>
      </c>
    </row>
    <row r="71" spans="1:16" ht="27" customHeight="1" x14ac:dyDescent="0.25">
      <c r="A71" s="14" t="s">
        <v>282</v>
      </c>
      <c r="B71" s="15" t="s">
        <v>20</v>
      </c>
      <c r="C71" s="15" t="s">
        <v>27</v>
      </c>
      <c r="D71" s="15" t="s">
        <v>28</v>
      </c>
      <c r="E71" s="16" t="s">
        <v>286</v>
      </c>
      <c r="F71" s="25">
        <v>50000000</v>
      </c>
      <c r="G71" s="25">
        <v>2000000</v>
      </c>
      <c r="H71" s="25">
        <v>40612000</v>
      </c>
      <c r="I71" s="25">
        <v>11388000</v>
      </c>
      <c r="J71" s="25">
        <v>0</v>
      </c>
      <c r="K71" s="25">
        <v>11388000</v>
      </c>
      <c r="L71" s="25">
        <v>0</v>
      </c>
      <c r="M71" s="25">
        <v>11388000</v>
      </c>
      <c r="N71" s="25">
        <v>11388000</v>
      </c>
      <c r="O71" s="25">
        <v>11388000</v>
      </c>
      <c r="P71" s="25">
        <v>11388000</v>
      </c>
    </row>
    <row r="72" spans="1:16" ht="27" customHeight="1" x14ac:dyDescent="0.25">
      <c r="A72" s="14" t="s">
        <v>283</v>
      </c>
      <c r="B72" s="15" t="s">
        <v>20</v>
      </c>
      <c r="C72" s="15" t="s">
        <v>27</v>
      </c>
      <c r="D72" s="15" t="s">
        <v>28</v>
      </c>
      <c r="E72" s="16" t="s">
        <v>287</v>
      </c>
      <c r="F72" s="25">
        <v>50</v>
      </c>
      <c r="G72" s="25">
        <v>40611950</v>
      </c>
      <c r="H72" s="25">
        <v>2000000</v>
      </c>
      <c r="I72" s="25">
        <v>38612000</v>
      </c>
      <c r="J72" s="25">
        <v>0</v>
      </c>
      <c r="K72" s="25">
        <v>36612000</v>
      </c>
      <c r="L72" s="25">
        <v>2000000</v>
      </c>
      <c r="M72" s="25">
        <v>19929000</v>
      </c>
      <c r="N72" s="25">
        <v>19929000</v>
      </c>
      <c r="O72" s="25">
        <v>19929000</v>
      </c>
      <c r="P72" s="25">
        <v>19929000</v>
      </c>
    </row>
    <row r="73" spans="1:16" s="21" customFormat="1" ht="27" customHeight="1" x14ac:dyDescent="0.25">
      <c r="A73" s="10" t="s">
        <v>130</v>
      </c>
      <c r="B73" s="11" t="s">
        <v>20</v>
      </c>
      <c r="C73" s="15" t="s">
        <v>27</v>
      </c>
      <c r="D73" s="15" t="s">
        <v>28</v>
      </c>
      <c r="E73" s="13" t="s">
        <v>131</v>
      </c>
      <c r="F73" s="24">
        <f>SUM(F74:F75)</f>
        <v>935000000</v>
      </c>
      <c r="G73" s="24">
        <f t="shared" ref="G73" si="21">SUM(G74:G75)</f>
        <v>36537791840</v>
      </c>
      <c r="H73" s="24">
        <f>SUM(H74:H75)</f>
        <v>0</v>
      </c>
      <c r="I73" s="24">
        <f t="shared" ref="I73:P73" si="22">SUM(I74:I75)</f>
        <v>37472791840</v>
      </c>
      <c r="J73" s="24">
        <f t="shared" si="22"/>
        <v>0</v>
      </c>
      <c r="K73" s="24">
        <f t="shared" si="22"/>
        <v>36543060963</v>
      </c>
      <c r="L73" s="24">
        <f t="shared" si="22"/>
        <v>929730877</v>
      </c>
      <c r="M73" s="24">
        <f t="shared" si="22"/>
        <v>29383116762.330002</v>
      </c>
      <c r="N73" s="24">
        <f t="shared" si="22"/>
        <v>29252449679.470001</v>
      </c>
      <c r="O73" s="24">
        <f t="shared" si="22"/>
        <v>29252449679.470001</v>
      </c>
      <c r="P73" s="24">
        <f t="shared" si="22"/>
        <v>29252449679.470001</v>
      </c>
    </row>
    <row r="74" spans="1:16" ht="27" customHeight="1" x14ac:dyDescent="0.25">
      <c r="A74" s="14" t="s">
        <v>132</v>
      </c>
      <c r="B74" s="15" t="s">
        <v>20</v>
      </c>
      <c r="C74" s="15" t="s">
        <v>27</v>
      </c>
      <c r="D74" s="15" t="s">
        <v>28</v>
      </c>
      <c r="E74" s="16" t="s">
        <v>133</v>
      </c>
      <c r="F74" s="25">
        <v>600000000</v>
      </c>
      <c r="G74" s="25">
        <v>36537791840</v>
      </c>
      <c r="H74" s="25">
        <v>0</v>
      </c>
      <c r="I74" s="25">
        <v>37137791840</v>
      </c>
      <c r="J74" s="25">
        <v>0</v>
      </c>
      <c r="K74" s="25">
        <v>36543060963</v>
      </c>
      <c r="L74" s="25">
        <v>594730877</v>
      </c>
      <c r="M74" s="25">
        <v>29383116762.330002</v>
      </c>
      <c r="N74" s="25">
        <v>29252449679.470001</v>
      </c>
      <c r="O74" s="25">
        <v>29252449679.470001</v>
      </c>
      <c r="P74" s="25">
        <v>29252449679.470001</v>
      </c>
    </row>
    <row r="75" spans="1:16" ht="27" customHeight="1" x14ac:dyDescent="0.25">
      <c r="A75" s="14" t="s">
        <v>134</v>
      </c>
      <c r="B75" s="15" t="s">
        <v>20</v>
      </c>
      <c r="C75" s="15" t="s">
        <v>27</v>
      </c>
      <c r="D75" s="15" t="s">
        <v>28</v>
      </c>
      <c r="E75" s="16" t="s">
        <v>135</v>
      </c>
      <c r="F75" s="25">
        <v>335000000</v>
      </c>
      <c r="G75" s="25">
        <v>0</v>
      </c>
      <c r="H75" s="25">
        <v>0</v>
      </c>
      <c r="I75" s="25">
        <v>335000000</v>
      </c>
      <c r="J75" s="25">
        <v>0</v>
      </c>
      <c r="K75" s="25">
        <v>0</v>
      </c>
      <c r="L75" s="25">
        <v>335000000</v>
      </c>
      <c r="M75" s="25">
        <v>0</v>
      </c>
      <c r="N75" s="25">
        <v>0</v>
      </c>
      <c r="O75" s="25">
        <v>0</v>
      </c>
      <c r="P75" s="25">
        <v>0</v>
      </c>
    </row>
    <row r="76" spans="1:16" s="21" customFormat="1" ht="18" customHeight="1" x14ac:dyDescent="0.25">
      <c r="A76" s="39" t="s">
        <v>136</v>
      </c>
      <c r="B76" s="40"/>
      <c r="C76" s="40"/>
      <c r="D76" s="40"/>
      <c r="E76" s="41"/>
      <c r="F76" s="17">
        <f>+F77</f>
        <v>6619423690</v>
      </c>
      <c r="G76" s="17">
        <f t="shared" ref="G76:P76" si="23">+G77</f>
        <v>0</v>
      </c>
      <c r="H76" s="17">
        <f t="shared" si="23"/>
        <v>0</v>
      </c>
      <c r="I76" s="17">
        <f t="shared" si="23"/>
        <v>6619423690</v>
      </c>
      <c r="J76" s="17">
        <f t="shared" si="23"/>
        <v>0</v>
      </c>
      <c r="K76" s="17">
        <f t="shared" si="23"/>
        <v>0</v>
      </c>
      <c r="L76" s="17">
        <f t="shared" si="23"/>
        <v>6619423690</v>
      </c>
      <c r="M76" s="17">
        <f t="shared" si="23"/>
        <v>0</v>
      </c>
      <c r="N76" s="17">
        <f t="shared" si="23"/>
        <v>0</v>
      </c>
      <c r="O76" s="17">
        <f t="shared" si="23"/>
        <v>0</v>
      </c>
      <c r="P76" s="17">
        <f t="shared" si="23"/>
        <v>0</v>
      </c>
    </row>
    <row r="77" spans="1:16" s="8" customFormat="1" ht="21.75" customHeight="1" x14ac:dyDescent="0.25">
      <c r="A77" s="10" t="s">
        <v>137</v>
      </c>
      <c r="B77" s="11" t="s">
        <v>20</v>
      </c>
      <c r="C77" s="11"/>
      <c r="D77" s="11"/>
      <c r="E77" s="13" t="s">
        <v>138</v>
      </c>
      <c r="F77" s="24">
        <f>+F78</f>
        <v>6619423690</v>
      </c>
      <c r="G77" s="24">
        <f t="shared" ref="G77:P77" si="24">+G78</f>
        <v>0</v>
      </c>
      <c r="H77" s="24">
        <f t="shared" si="24"/>
        <v>0</v>
      </c>
      <c r="I77" s="24">
        <f t="shared" si="24"/>
        <v>6619423690</v>
      </c>
      <c r="J77" s="24">
        <f t="shared" si="24"/>
        <v>0</v>
      </c>
      <c r="K77" s="24">
        <f t="shared" si="24"/>
        <v>0</v>
      </c>
      <c r="L77" s="24">
        <f t="shared" si="24"/>
        <v>6619423690</v>
      </c>
      <c r="M77" s="24">
        <f t="shared" si="24"/>
        <v>0</v>
      </c>
      <c r="N77" s="24">
        <f t="shared" si="24"/>
        <v>0</v>
      </c>
      <c r="O77" s="24">
        <f t="shared" si="24"/>
        <v>0</v>
      </c>
      <c r="P77" s="24">
        <f t="shared" si="24"/>
        <v>0</v>
      </c>
    </row>
    <row r="78" spans="1:16" ht="20.25" customHeight="1" x14ac:dyDescent="0.25">
      <c r="A78" s="14" t="s">
        <v>139</v>
      </c>
      <c r="B78" s="15" t="s">
        <v>20</v>
      </c>
      <c r="C78" s="15" t="s">
        <v>140</v>
      </c>
      <c r="D78" s="15" t="s">
        <v>141</v>
      </c>
      <c r="E78" s="16" t="s">
        <v>142</v>
      </c>
      <c r="F78" s="26">
        <v>6619423690</v>
      </c>
      <c r="G78" s="25">
        <v>0</v>
      </c>
      <c r="H78" s="25">
        <v>0</v>
      </c>
      <c r="I78" s="25">
        <v>6619423690</v>
      </c>
      <c r="J78" s="25">
        <v>0</v>
      </c>
      <c r="K78" s="25">
        <v>0</v>
      </c>
      <c r="L78" s="25">
        <v>6619423690</v>
      </c>
      <c r="M78" s="25">
        <v>0</v>
      </c>
      <c r="N78" s="25">
        <v>0</v>
      </c>
      <c r="O78" s="25">
        <v>0</v>
      </c>
      <c r="P78" s="25">
        <v>0</v>
      </c>
    </row>
    <row r="79" spans="1:16" s="21" customFormat="1" ht="18" customHeight="1" x14ac:dyDescent="0.25">
      <c r="A79" s="42" t="s">
        <v>143</v>
      </c>
      <c r="B79" s="42"/>
      <c r="C79" s="42"/>
      <c r="D79" s="42"/>
      <c r="E79" s="42"/>
      <c r="F79" s="17">
        <f>+F80+F83+F98+F101+F108+F122+F134+F143+F146</f>
        <v>2700432707438.1797</v>
      </c>
      <c r="G79" s="17">
        <f>+G80+G83+G98+G101+G108+G122+G134+G143+G146</f>
        <v>50176098833.82</v>
      </c>
      <c r="H79" s="17">
        <f t="shared" ref="H79:P79" si="25">+H80+H83+H98+H101+H108+H122+H134+H143+H146</f>
        <v>20758096140</v>
      </c>
      <c r="I79" s="17">
        <f t="shared" si="25"/>
        <v>2729850710132</v>
      </c>
      <c r="J79" s="17">
        <f t="shared" si="25"/>
        <v>0</v>
      </c>
      <c r="K79" s="17">
        <f t="shared" si="25"/>
        <v>2508679138684.2095</v>
      </c>
      <c r="L79" s="17">
        <f t="shared" si="25"/>
        <v>221171571447.79004</v>
      </c>
      <c r="M79" s="17">
        <f t="shared" si="25"/>
        <v>885036085550.17004</v>
      </c>
      <c r="N79" s="17">
        <f t="shared" si="25"/>
        <v>606447180688</v>
      </c>
      <c r="O79" s="17">
        <f t="shared" si="25"/>
        <v>606410727000</v>
      </c>
      <c r="P79" s="17">
        <f t="shared" si="25"/>
        <v>606410727000</v>
      </c>
    </row>
    <row r="80" spans="1:16" s="8" customFormat="1" ht="48.75" customHeight="1" x14ac:dyDescent="0.25">
      <c r="A80" s="10" t="s">
        <v>144</v>
      </c>
      <c r="B80" s="11" t="s">
        <v>20</v>
      </c>
      <c r="C80" s="11" t="s">
        <v>27</v>
      </c>
      <c r="D80" s="11" t="s">
        <v>28</v>
      </c>
      <c r="E80" s="13" t="s">
        <v>145</v>
      </c>
      <c r="F80" s="24">
        <f>SUM(F81:F82)</f>
        <v>19384479205.18</v>
      </c>
      <c r="G80" s="24">
        <f>SUM(G81:G82)</f>
        <v>21581173657.82</v>
      </c>
      <c r="H80" s="24">
        <f>SUM(H81:H82)</f>
        <v>0</v>
      </c>
      <c r="I80" s="24">
        <f t="shared" ref="H80:P80" si="26">SUM(I81:I82)</f>
        <v>40965652863</v>
      </c>
      <c r="J80" s="24">
        <f t="shared" si="26"/>
        <v>0</v>
      </c>
      <c r="K80" s="24">
        <f t="shared" si="26"/>
        <v>33118663150.199997</v>
      </c>
      <c r="L80" s="24">
        <f t="shared" si="26"/>
        <v>7846989712.8000002</v>
      </c>
      <c r="M80" s="24">
        <f t="shared" si="26"/>
        <v>31247845106.41</v>
      </c>
      <c r="N80" s="24">
        <f t="shared" si="26"/>
        <v>14279050989.42</v>
      </c>
      <c r="O80" s="24">
        <f t="shared" si="26"/>
        <v>14270778903.42</v>
      </c>
      <c r="P80" s="24">
        <f t="shared" si="26"/>
        <v>14270778903.42</v>
      </c>
    </row>
    <row r="81" spans="1:16" ht="48.75" customHeight="1" x14ac:dyDescent="0.25">
      <c r="A81" s="14" t="s">
        <v>169</v>
      </c>
      <c r="B81" s="15" t="s">
        <v>20</v>
      </c>
      <c r="C81" s="15" t="s">
        <v>27</v>
      </c>
      <c r="D81" s="15" t="s">
        <v>28</v>
      </c>
      <c r="E81" s="16" t="s">
        <v>170</v>
      </c>
      <c r="F81" s="25">
        <v>4393977390</v>
      </c>
      <c r="G81" s="25">
        <v>200595944</v>
      </c>
      <c r="H81" s="25">
        <v>0</v>
      </c>
      <c r="I81" s="25">
        <v>4594573334</v>
      </c>
      <c r="J81" s="25">
        <v>0</v>
      </c>
      <c r="K81" s="25">
        <v>4147116452.5799999</v>
      </c>
      <c r="L81" s="25">
        <v>447456881.42000002</v>
      </c>
      <c r="M81" s="25">
        <v>3970470299.3800001</v>
      </c>
      <c r="N81" s="25">
        <v>1948523522.4000001</v>
      </c>
      <c r="O81" s="25">
        <v>1948523522.4000001</v>
      </c>
      <c r="P81" s="25">
        <v>1948523522.4000001</v>
      </c>
    </row>
    <row r="82" spans="1:16" ht="48.75" customHeight="1" x14ac:dyDescent="0.25">
      <c r="A82" s="14" t="s">
        <v>167</v>
      </c>
      <c r="B82" s="15" t="s">
        <v>20</v>
      </c>
      <c r="C82" s="15" t="s">
        <v>27</v>
      </c>
      <c r="D82" s="15" t="s">
        <v>28</v>
      </c>
      <c r="E82" s="16" t="s">
        <v>168</v>
      </c>
      <c r="F82" s="25">
        <v>14990501815.18</v>
      </c>
      <c r="G82" s="25">
        <v>21380577713.82</v>
      </c>
      <c r="H82" s="25">
        <v>0</v>
      </c>
      <c r="I82" s="25">
        <v>36371079529</v>
      </c>
      <c r="J82" s="25">
        <v>0</v>
      </c>
      <c r="K82" s="25">
        <v>28971546697.619999</v>
      </c>
      <c r="L82" s="25">
        <v>7399532831.3800001</v>
      </c>
      <c r="M82" s="25">
        <v>27277374807.029999</v>
      </c>
      <c r="N82" s="25">
        <v>12330527467.02</v>
      </c>
      <c r="O82" s="25">
        <v>12322255381.02</v>
      </c>
      <c r="P82" s="25">
        <v>12322255381.02</v>
      </c>
    </row>
    <row r="83" spans="1:16" s="8" customFormat="1" ht="48.75" customHeight="1" x14ac:dyDescent="0.25">
      <c r="A83" s="10" t="s">
        <v>146</v>
      </c>
      <c r="B83" s="11" t="s">
        <v>20</v>
      </c>
      <c r="C83" s="11" t="s">
        <v>27</v>
      </c>
      <c r="D83" s="11" t="s">
        <v>28</v>
      </c>
      <c r="E83" s="13" t="s">
        <v>147</v>
      </c>
      <c r="F83" s="24">
        <f>SUM(F84:F97)</f>
        <v>120496547369</v>
      </c>
      <c r="G83" s="24">
        <f t="shared" ref="G83:H83" si="27">SUM(G84:G97)</f>
        <v>4405428000</v>
      </c>
      <c r="H83" s="24">
        <f t="shared" si="27"/>
        <v>0</v>
      </c>
      <c r="I83" s="24">
        <f t="shared" ref="G83:P83" si="28">SUM(I84:I97)</f>
        <v>124901975369</v>
      </c>
      <c r="J83" s="24">
        <f t="shared" si="28"/>
        <v>0</v>
      </c>
      <c r="K83" s="24">
        <f t="shared" si="28"/>
        <v>35931597122</v>
      </c>
      <c r="L83" s="24">
        <f t="shared" si="28"/>
        <v>88970378247</v>
      </c>
      <c r="M83" s="24">
        <f t="shared" si="28"/>
        <v>19309930943.150002</v>
      </c>
      <c r="N83" s="24">
        <f t="shared" si="28"/>
        <v>11124957528.549999</v>
      </c>
      <c r="O83" s="24">
        <f t="shared" si="28"/>
        <v>11124957528.549999</v>
      </c>
      <c r="P83" s="24">
        <f t="shared" si="28"/>
        <v>11124957528.549999</v>
      </c>
    </row>
    <row r="84" spans="1:16" s="29" customFormat="1" ht="48.75" customHeight="1" x14ac:dyDescent="0.25">
      <c r="A84" s="14" t="s">
        <v>288</v>
      </c>
      <c r="B84" s="15" t="s">
        <v>20</v>
      </c>
      <c r="C84" s="15" t="s">
        <v>27</v>
      </c>
      <c r="D84" s="15" t="s">
        <v>28</v>
      </c>
      <c r="E84" s="16" t="s">
        <v>292</v>
      </c>
      <c r="F84" s="25">
        <v>224201250</v>
      </c>
      <c r="G84" s="25">
        <v>0</v>
      </c>
      <c r="H84" s="25">
        <v>0</v>
      </c>
      <c r="I84" s="25">
        <v>224201250</v>
      </c>
      <c r="J84" s="25">
        <v>0</v>
      </c>
      <c r="K84" s="25">
        <v>11940000</v>
      </c>
      <c r="L84" s="25">
        <v>212261250</v>
      </c>
      <c r="M84" s="25">
        <v>11940000</v>
      </c>
      <c r="N84" s="25">
        <v>0</v>
      </c>
      <c r="O84" s="25">
        <v>0</v>
      </c>
      <c r="P84" s="25">
        <v>0</v>
      </c>
    </row>
    <row r="85" spans="1:16" s="8" customFormat="1" ht="48.75" customHeight="1" x14ac:dyDescent="0.25">
      <c r="A85" s="31" t="s">
        <v>289</v>
      </c>
      <c r="B85" s="32" t="s">
        <v>20</v>
      </c>
      <c r="C85" s="32" t="s">
        <v>27</v>
      </c>
      <c r="D85" s="32" t="s">
        <v>28</v>
      </c>
      <c r="E85" s="33" t="s">
        <v>293</v>
      </c>
      <c r="F85" s="25">
        <v>260190000</v>
      </c>
      <c r="G85" s="25">
        <v>0</v>
      </c>
      <c r="H85" s="25">
        <v>0</v>
      </c>
      <c r="I85" s="25">
        <v>260190000</v>
      </c>
      <c r="J85" s="25">
        <v>0</v>
      </c>
      <c r="K85" s="25">
        <v>23880000</v>
      </c>
      <c r="L85" s="25">
        <v>236310000</v>
      </c>
      <c r="M85" s="25">
        <v>23880000</v>
      </c>
      <c r="N85" s="25">
        <v>0</v>
      </c>
      <c r="O85" s="25">
        <v>0</v>
      </c>
      <c r="P85" s="25">
        <v>0</v>
      </c>
    </row>
    <row r="86" spans="1:16" s="8" customFormat="1" ht="48.75" customHeight="1" x14ac:dyDescent="0.25">
      <c r="A86" s="31" t="s">
        <v>290</v>
      </c>
      <c r="B86" s="32" t="s">
        <v>20</v>
      </c>
      <c r="C86" s="32" t="s">
        <v>27</v>
      </c>
      <c r="D86" s="32" t="s">
        <v>28</v>
      </c>
      <c r="E86" s="33" t="s">
        <v>294</v>
      </c>
      <c r="F86" s="25">
        <v>39387810000</v>
      </c>
      <c r="G86" s="25">
        <v>0</v>
      </c>
      <c r="H86" s="25">
        <v>0</v>
      </c>
      <c r="I86" s="25">
        <v>39387810000</v>
      </c>
      <c r="J86" s="25">
        <v>0</v>
      </c>
      <c r="K86" s="25">
        <v>2973600000</v>
      </c>
      <c r="L86" s="25">
        <v>36414210000</v>
      </c>
      <c r="M86" s="25">
        <v>558539000</v>
      </c>
      <c r="N86" s="25">
        <v>558539000</v>
      </c>
      <c r="O86" s="25">
        <v>558539000</v>
      </c>
      <c r="P86" s="25">
        <v>558539000</v>
      </c>
    </row>
    <row r="87" spans="1:16" s="8" customFormat="1" ht="48.75" customHeight="1" x14ac:dyDescent="0.25">
      <c r="A87" s="31" t="s">
        <v>291</v>
      </c>
      <c r="B87" s="32" t="s">
        <v>20</v>
      </c>
      <c r="C87" s="32" t="s">
        <v>27</v>
      </c>
      <c r="D87" s="32" t="s">
        <v>28</v>
      </c>
      <c r="E87" s="33" t="s">
        <v>295</v>
      </c>
      <c r="F87" s="25">
        <v>33939798750</v>
      </c>
      <c r="G87" s="25">
        <v>0</v>
      </c>
      <c r="H87" s="25">
        <v>0</v>
      </c>
      <c r="I87" s="25">
        <v>33939798750</v>
      </c>
      <c r="J87" s="25">
        <v>0</v>
      </c>
      <c r="K87" s="25">
        <v>2563200000</v>
      </c>
      <c r="L87" s="25">
        <v>31376598750</v>
      </c>
      <c r="M87" s="25">
        <v>281952000</v>
      </c>
      <c r="N87" s="25">
        <v>281952000</v>
      </c>
      <c r="O87" s="25">
        <v>281952000</v>
      </c>
      <c r="P87" s="25">
        <v>281952000</v>
      </c>
    </row>
    <row r="88" spans="1:16" s="8" customFormat="1" ht="48.75" customHeight="1" x14ac:dyDescent="0.25">
      <c r="A88" s="31" t="s">
        <v>272</v>
      </c>
      <c r="B88" s="32" t="s">
        <v>20</v>
      </c>
      <c r="C88" s="32" t="s">
        <v>27</v>
      </c>
      <c r="D88" s="32" t="s">
        <v>28</v>
      </c>
      <c r="E88" s="33" t="s">
        <v>273</v>
      </c>
      <c r="F88" s="25">
        <v>42968000</v>
      </c>
      <c r="G88" s="25">
        <v>0</v>
      </c>
      <c r="H88" s="25">
        <v>0</v>
      </c>
      <c r="I88" s="25">
        <v>42968000</v>
      </c>
      <c r="J88" s="25">
        <v>0</v>
      </c>
      <c r="K88" s="25">
        <v>0</v>
      </c>
      <c r="L88" s="25">
        <v>42968000</v>
      </c>
      <c r="M88" s="25">
        <v>0</v>
      </c>
      <c r="N88" s="25">
        <v>0</v>
      </c>
      <c r="O88" s="25">
        <v>0</v>
      </c>
      <c r="P88" s="25">
        <v>0</v>
      </c>
    </row>
    <row r="89" spans="1:16" s="8" customFormat="1" ht="48.75" customHeight="1" x14ac:dyDescent="0.25">
      <c r="A89" s="31" t="s">
        <v>173</v>
      </c>
      <c r="B89" s="32" t="s">
        <v>20</v>
      </c>
      <c r="C89" s="32" t="s">
        <v>27</v>
      </c>
      <c r="D89" s="32" t="s">
        <v>28</v>
      </c>
      <c r="E89" s="33" t="s">
        <v>174</v>
      </c>
      <c r="F89" s="25">
        <v>1635677000</v>
      </c>
      <c r="G89" s="25">
        <v>0</v>
      </c>
      <c r="H89" s="25">
        <v>0</v>
      </c>
      <c r="I89" s="25">
        <v>1635677000</v>
      </c>
      <c r="J89" s="25">
        <v>0</v>
      </c>
      <c r="K89" s="25">
        <v>1635677000</v>
      </c>
      <c r="L89" s="25">
        <v>0</v>
      </c>
      <c r="M89" s="25">
        <v>1635677000</v>
      </c>
      <c r="N89" s="25">
        <v>506265395</v>
      </c>
      <c r="O89" s="25">
        <v>506265395</v>
      </c>
      <c r="P89" s="25">
        <v>506265395</v>
      </c>
    </row>
    <row r="90" spans="1:16" ht="48.75" customHeight="1" x14ac:dyDescent="0.25">
      <c r="A90" s="31" t="s">
        <v>171</v>
      </c>
      <c r="B90" s="32" t="s">
        <v>20</v>
      </c>
      <c r="C90" s="32" t="s">
        <v>27</v>
      </c>
      <c r="D90" s="32" t="s">
        <v>28</v>
      </c>
      <c r="E90" s="33" t="s">
        <v>172</v>
      </c>
      <c r="F90" s="25">
        <v>6016024448</v>
      </c>
      <c r="G90" s="25">
        <v>852000000</v>
      </c>
      <c r="H90" s="25">
        <v>0</v>
      </c>
      <c r="I90" s="25">
        <v>6868024448</v>
      </c>
      <c r="J90" s="25">
        <v>0</v>
      </c>
      <c r="K90" s="25">
        <v>6658078304</v>
      </c>
      <c r="L90" s="25">
        <v>209946144</v>
      </c>
      <c r="M90" s="25">
        <v>5701431125.1499996</v>
      </c>
      <c r="N90" s="25">
        <v>2363173971.5500002</v>
      </c>
      <c r="O90" s="25">
        <v>2363173971.5500002</v>
      </c>
      <c r="P90" s="25">
        <v>2363173971.5500002</v>
      </c>
    </row>
    <row r="91" spans="1:16" ht="48.75" customHeight="1" x14ac:dyDescent="0.25">
      <c r="A91" s="31" t="s">
        <v>175</v>
      </c>
      <c r="B91" s="32" t="s">
        <v>20</v>
      </c>
      <c r="C91" s="32" t="s">
        <v>27</v>
      </c>
      <c r="D91" s="32" t="s">
        <v>28</v>
      </c>
      <c r="E91" s="33" t="s">
        <v>176</v>
      </c>
      <c r="F91" s="25">
        <v>3377844800</v>
      </c>
      <c r="G91" s="25">
        <v>0</v>
      </c>
      <c r="H91" s="25">
        <v>0</v>
      </c>
      <c r="I91" s="25">
        <v>3377844800</v>
      </c>
      <c r="J91" s="25">
        <v>0</v>
      </c>
      <c r="K91" s="25">
        <v>0</v>
      </c>
      <c r="L91" s="25">
        <v>3377844800</v>
      </c>
      <c r="M91" s="25">
        <v>0</v>
      </c>
      <c r="N91" s="25">
        <v>0</v>
      </c>
      <c r="O91" s="25">
        <v>0</v>
      </c>
      <c r="P91" s="25">
        <v>0</v>
      </c>
    </row>
    <row r="92" spans="1:16" ht="48.75" customHeight="1" x14ac:dyDescent="0.25">
      <c r="A92" s="31" t="s">
        <v>177</v>
      </c>
      <c r="B92" s="32" t="s">
        <v>20</v>
      </c>
      <c r="C92" s="32" t="s">
        <v>27</v>
      </c>
      <c r="D92" s="32" t="s">
        <v>28</v>
      </c>
      <c r="E92" s="33" t="s">
        <v>178</v>
      </c>
      <c r="F92" s="25">
        <v>62306000</v>
      </c>
      <c r="G92" s="25">
        <v>2451678000</v>
      </c>
      <c r="H92" s="25">
        <v>0</v>
      </c>
      <c r="I92" s="25">
        <v>2513984000</v>
      </c>
      <c r="J92" s="25">
        <v>0</v>
      </c>
      <c r="K92" s="25">
        <v>0</v>
      </c>
      <c r="L92" s="25">
        <v>2513984000</v>
      </c>
      <c r="M92" s="25">
        <v>0</v>
      </c>
      <c r="N92" s="25">
        <v>0</v>
      </c>
      <c r="O92" s="25">
        <v>0</v>
      </c>
      <c r="P92" s="25">
        <v>0</v>
      </c>
    </row>
    <row r="93" spans="1:16" ht="48.75" customHeight="1" x14ac:dyDescent="0.25">
      <c r="A93" s="31" t="s">
        <v>187</v>
      </c>
      <c r="B93" s="32" t="s">
        <v>20</v>
      </c>
      <c r="C93" s="32" t="s">
        <v>27</v>
      </c>
      <c r="D93" s="32" t="s">
        <v>28</v>
      </c>
      <c r="E93" s="33" t="s">
        <v>188</v>
      </c>
      <c r="F93" s="25">
        <v>2160532000</v>
      </c>
      <c r="G93" s="25">
        <v>1101750000</v>
      </c>
      <c r="H93" s="25">
        <v>0</v>
      </c>
      <c r="I93" s="25">
        <v>3262282000</v>
      </c>
      <c r="J93" s="25">
        <v>0</v>
      </c>
      <c r="K93" s="25">
        <v>3202500000</v>
      </c>
      <c r="L93" s="25">
        <v>59782000</v>
      </c>
      <c r="M93" s="25">
        <v>3201618000</v>
      </c>
      <c r="N93" s="25">
        <v>3201618000</v>
      </c>
      <c r="O93" s="25">
        <v>3201618000</v>
      </c>
      <c r="P93" s="25">
        <v>3201618000</v>
      </c>
    </row>
    <row r="94" spans="1:16" ht="48.75" customHeight="1" x14ac:dyDescent="0.25">
      <c r="A94" s="31" t="s">
        <v>183</v>
      </c>
      <c r="B94" s="32" t="s">
        <v>20</v>
      </c>
      <c r="C94" s="32" t="s">
        <v>27</v>
      </c>
      <c r="D94" s="32" t="s">
        <v>28</v>
      </c>
      <c r="E94" s="33" t="s">
        <v>184</v>
      </c>
      <c r="F94" s="25">
        <v>1090451942</v>
      </c>
      <c r="G94" s="25">
        <v>0</v>
      </c>
      <c r="H94" s="25">
        <v>0</v>
      </c>
      <c r="I94" s="25">
        <v>1090451942</v>
      </c>
      <c r="J94" s="25">
        <v>0</v>
      </c>
      <c r="K94" s="25">
        <v>1090451942</v>
      </c>
      <c r="L94" s="25">
        <v>0</v>
      </c>
      <c r="M94" s="25">
        <v>1090451942</v>
      </c>
      <c r="N94" s="25">
        <v>176049100</v>
      </c>
      <c r="O94" s="25">
        <v>176049100</v>
      </c>
      <c r="P94" s="25">
        <v>176049100</v>
      </c>
    </row>
    <row r="95" spans="1:16" ht="48.75" customHeight="1" x14ac:dyDescent="0.25">
      <c r="A95" s="31" t="s">
        <v>179</v>
      </c>
      <c r="B95" s="32" t="s">
        <v>20</v>
      </c>
      <c r="C95" s="32" t="s">
        <v>27</v>
      </c>
      <c r="D95" s="32" t="s">
        <v>28</v>
      </c>
      <c r="E95" s="33" t="s">
        <v>180</v>
      </c>
      <c r="F95" s="25">
        <v>590355000</v>
      </c>
      <c r="G95" s="25">
        <v>0</v>
      </c>
      <c r="H95" s="25">
        <v>0</v>
      </c>
      <c r="I95" s="25">
        <v>590355000</v>
      </c>
      <c r="J95" s="25">
        <v>0</v>
      </c>
      <c r="K95" s="25">
        <v>590355000</v>
      </c>
      <c r="L95" s="25">
        <v>0</v>
      </c>
      <c r="M95" s="25">
        <v>590355000</v>
      </c>
      <c r="N95" s="25">
        <v>57203500</v>
      </c>
      <c r="O95" s="25">
        <v>57203500</v>
      </c>
      <c r="P95" s="25">
        <v>57203500</v>
      </c>
    </row>
    <row r="96" spans="1:16" ht="48.75" customHeight="1" x14ac:dyDescent="0.25">
      <c r="A96" s="31" t="s">
        <v>181</v>
      </c>
      <c r="B96" s="32" t="s">
        <v>20</v>
      </c>
      <c r="C96" s="32" t="s">
        <v>27</v>
      </c>
      <c r="D96" s="32" t="s">
        <v>28</v>
      </c>
      <c r="E96" s="33" t="s">
        <v>182</v>
      </c>
      <c r="F96" s="25">
        <v>13085020003</v>
      </c>
      <c r="G96" s="25">
        <v>0</v>
      </c>
      <c r="H96" s="25">
        <v>0</v>
      </c>
      <c r="I96" s="25">
        <v>13085020003</v>
      </c>
      <c r="J96" s="25">
        <v>0</v>
      </c>
      <c r="K96" s="25">
        <v>9760000000</v>
      </c>
      <c r="L96" s="25">
        <v>3325020003</v>
      </c>
      <c r="M96" s="25">
        <v>2078000000</v>
      </c>
      <c r="N96" s="25">
        <v>323440774</v>
      </c>
      <c r="O96" s="25">
        <v>323440774</v>
      </c>
      <c r="P96" s="25">
        <v>323440774</v>
      </c>
    </row>
    <row r="97" spans="1:16" ht="48.75" customHeight="1" x14ac:dyDescent="0.25">
      <c r="A97" s="31" t="s">
        <v>185</v>
      </c>
      <c r="B97" s="32" t="s">
        <v>20</v>
      </c>
      <c r="C97" s="32" t="s">
        <v>27</v>
      </c>
      <c r="D97" s="32" t="s">
        <v>28</v>
      </c>
      <c r="E97" s="33" t="s">
        <v>186</v>
      </c>
      <c r="F97" s="25">
        <v>18623368176</v>
      </c>
      <c r="G97" s="25">
        <v>0</v>
      </c>
      <c r="H97" s="25">
        <v>0</v>
      </c>
      <c r="I97" s="25">
        <v>18623368176</v>
      </c>
      <c r="J97" s="25">
        <v>0</v>
      </c>
      <c r="K97" s="25">
        <v>7421914876</v>
      </c>
      <c r="L97" s="25">
        <v>11201453300</v>
      </c>
      <c r="M97" s="25">
        <v>4136086876</v>
      </c>
      <c r="N97" s="25">
        <v>3656715788</v>
      </c>
      <c r="O97" s="25">
        <v>3656715788</v>
      </c>
      <c r="P97" s="25">
        <v>3656715788</v>
      </c>
    </row>
    <row r="98" spans="1:16" s="8" customFormat="1" ht="48.75" customHeight="1" x14ac:dyDescent="0.25">
      <c r="A98" s="10" t="s">
        <v>148</v>
      </c>
      <c r="B98" s="11" t="s">
        <v>20</v>
      </c>
      <c r="C98" s="11" t="s">
        <v>27</v>
      </c>
      <c r="D98" s="11" t="s">
        <v>28</v>
      </c>
      <c r="E98" s="13" t="s">
        <v>149</v>
      </c>
      <c r="F98" s="24">
        <f>SUM(F99:F100)</f>
        <v>109877305819</v>
      </c>
      <c r="G98" s="24">
        <f t="shared" ref="G98:H98" si="29">SUM(G99:G100)</f>
        <v>478534426</v>
      </c>
      <c r="H98" s="24">
        <f t="shared" si="29"/>
        <v>0</v>
      </c>
      <c r="I98" s="24">
        <f t="shared" ref="G98:P98" si="30">I99+I100</f>
        <v>110355840245</v>
      </c>
      <c r="J98" s="24">
        <f t="shared" si="30"/>
        <v>0</v>
      </c>
      <c r="K98" s="24">
        <f t="shared" si="30"/>
        <v>106789455937.72</v>
      </c>
      <c r="L98" s="24">
        <f t="shared" si="30"/>
        <v>3566384307.2799997</v>
      </c>
      <c r="M98" s="24">
        <f t="shared" si="30"/>
        <v>95002733128.779999</v>
      </c>
      <c r="N98" s="24">
        <f t="shared" si="30"/>
        <v>56156377144.279999</v>
      </c>
      <c r="O98" s="24">
        <f t="shared" si="30"/>
        <v>56149701664.279999</v>
      </c>
      <c r="P98" s="24">
        <f t="shared" si="30"/>
        <v>56149701664.279999</v>
      </c>
    </row>
    <row r="99" spans="1:16" s="8" customFormat="1" ht="48.75" customHeight="1" x14ac:dyDescent="0.25">
      <c r="A99" s="31" t="s">
        <v>191</v>
      </c>
      <c r="B99" s="32" t="s">
        <v>20</v>
      </c>
      <c r="C99" s="32" t="s">
        <v>27</v>
      </c>
      <c r="D99" s="32" t="s">
        <v>28</v>
      </c>
      <c r="E99" s="33" t="s">
        <v>192</v>
      </c>
      <c r="F99" s="25">
        <v>8513192471</v>
      </c>
      <c r="G99" s="25">
        <v>134348489</v>
      </c>
      <c r="H99" s="25">
        <v>0</v>
      </c>
      <c r="I99" s="25">
        <v>8647540960</v>
      </c>
      <c r="J99" s="25">
        <v>0</v>
      </c>
      <c r="K99" s="25">
        <v>7707954482.9499998</v>
      </c>
      <c r="L99" s="25">
        <v>939586477.04999995</v>
      </c>
      <c r="M99" s="25">
        <v>6738838891.8500004</v>
      </c>
      <c r="N99" s="25">
        <v>2989900078.0900002</v>
      </c>
      <c r="O99" s="25">
        <v>2989900078.0900002</v>
      </c>
      <c r="P99" s="25">
        <v>2989900078.0900002</v>
      </c>
    </row>
    <row r="100" spans="1:16" s="8" customFormat="1" ht="48.75" customHeight="1" x14ac:dyDescent="0.25">
      <c r="A100" s="31" t="s">
        <v>189</v>
      </c>
      <c r="B100" s="32" t="s">
        <v>20</v>
      </c>
      <c r="C100" s="32" t="s">
        <v>27</v>
      </c>
      <c r="D100" s="32" t="s">
        <v>28</v>
      </c>
      <c r="E100" s="33" t="s">
        <v>190</v>
      </c>
      <c r="F100" s="25">
        <v>101364113348</v>
      </c>
      <c r="G100" s="25">
        <v>344185937</v>
      </c>
      <c r="H100" s="25">
        <v>0</v>
      </c>
      <c r="I100" s="25">
        <v>101708299285</v>
      </c>
      <c r="J100" s="25">
        <v>0</v>
      </c>
      <c r="K100" s="25">
        <v>99081501454.770004</v>
      </c>
      <c r="L100" s="25">
        <v>2626797830.23</v>
      </c>
      <c r="M100" s="25">
        <v>88263894236.929993</v>
      </c>
      <c r="N100" s="25">
        <v>53166477066.190002</v>
      </c>
      <c r="O100" s="25">
        <v>53159801586.190002</v>
      </c>
      <c r="P100" s="25">
        <v>53159801586.190002</v>
      </c>
    </row>
    <row r="101" spans="1:16" s="21" customFormat="1" ht="48.75" customHeight="1" x14ac:dyDescent="0.25">
      <c r="A101" s="10" t="s">
        <v>150</v>
      </c>
      <c r="B101" s="11" t="s">
        <v>20</v>
      </c>
      <c r="C101" s="11" t="s">
        <v>27</v>
      </c>
      <c r="D101" s="11" t="s">
        <v>28</v>
      </c>
      <c r="E101" s="13" t="s">
        <v>151</v>
      </c>
      <c r="F101" s="24">
        <f>SUM(F102:F107)</f>
        <v>22614243590</v>
      </c>
      <c r="G101" s="24">
        <f t="shared" ref="G101:H101" si="31">SUM(G102:G107)</f>
        <v>2384261675</v>
      </c>
      <c r="H101" s="24">
        <f t="shared" si="31"/>
        <v>663768388</v>
      </c>
      <c r="I101" s="24">
        <f t="shared" ref="G101:P101" si="32">SUM(I102:I107)</f>
        <v>24334736877</v>
      </c>
      <c r="J101" s="24">
        <f t="shared" si="32"/>
        <v>0</v>
      </c>
      <c r="K101" s="24">
        <f t="shared" si="32"/>
        <v>23048676202.950001</v>
      </c>
      <c r="L101" s="24">
        <f t="shared" si="32"/>
        <v>1286060674.05</v>
      </c>
      <c r="M101" s="24">
        <f t="shared" si="32"/>
        <v>21253698569.099998</v>
      </c>
      <c r="N101" s="24">
        <f t="shared" si="32"/>
        <v>7148214160.0700006</v>
      </c>
      <c r="O101" s="24">
        <f t="shared" si="32"/>
        <v>7148214160.0700006</v>
      </c>
      <c r="P101" s="24">
        <f t="shared" si="32"/>
        <v>7148214160.0700006</v>
      </c>
    </row>
    <row r="102" spans="1:16" s="21" customFormat="1" ht="48.75" customHeight="1" x14ac:dyDescent="0.25">
      <c r="A102" s="31" t="s">
        <v>195</v>
      </c>
      <c r="B102" s="32" t="s">
        <v>20</v>
      </c>
      <c r="C102" s="32" t="s">
        <v>27</v>
      </c>
      <c r="D102" s="32" t="s">
        <v>28</v>
      </c>
      <c r="E102" s="33" t="s">
        <v>196</v>
      </c>
      <c r="F102" s="25">
        <v>4734627296</v>
      </c>
      <c r="G102" s="25">
        <v>461051303</v>
      </c>
      <c r="H102" s="25">
        <v>0</v>
      </c>
      <c r="I102" s="25">
        <v>5195678599</v>
      </c>
      <c r="J102" s="25">
        <v>0</v>
      </c>
      <c r="K102" s="25">
        <v>4998731970</v>
      </c>
      <c r="L102" s="25">
        <v>196946629</v>
      </c>
      <c r="M102" s="25">
        <v>4518024521.5</v>
      </c>
      <c r="N102" s="25">
        <v>1501819899.4000001</v>
      </c>
      <c r="O102" s="25">
        <v>1501819899.4000001</v>
      </c>
      <c r="P102" s="25">
        <v>1501819899.4000001</v>
      </c>
    </row>
    <row r="103" spans="1:16" s="21" customFormat="1" ht="48.75" customHeight="1" x14ac:dyDescent="0.25">
      <c r="A103" s="31" t="s">
        <v>193</v>
      </c>
      <c r="B103" s="32" t="s">
        <v>20</v>
      </c>
      <c r="C103" s="32" t="s">
        <v>27</v>
      </c>
      <c r="D103" s="32" t="s">
        <v>28</v>
      </c>
      <c r="E103" s="33" t="s">
        <v>194</v>
      </c>
      <c r="F103" s="25">
        <v>8475216542</v>
      </c>
      <c r="G103" s="25">
        <v>780281984</v>
      </c>
      <c r="H103" s="25">
        <v>0</v>
      </c>
      <c r="I103" s="25">
        <v>9255498526</v>
      </c>
      <c r="J103" s="25">
        <v>0</v>
      </c>
      <c r="K103" s="25">
        <v>8676968403</v>
      </c>
      <c r="L103" s="25">
        <v>578530123</v>
      </c>
      <c r="M103" s="25">
        <v>7645630805.8500004</v>
      </c>
      <c r="N103" s="25">
        <v>3581482925.79</v>
      </c>
      <c r="O103" s="25">
        <v>3581482925.79</v>
      </c>
      <c r="P103" s="25">
        <v>3581482925.79</v>
      </c>
    </row>
    <row r="104" spans="1:16" s="21" customFormat="1" ht="48.75" customHeight="1" x14ac:dyDescent="0.25">
      <c r="A104" s="31" t="s">
        <v>197</v>
      </c>
      <c r="B104" s="32" t="s">
        <v>20</v>
      </c>
      <c r="C104" s="32" t="s">
        <v>27</v>
      </c>
      <c r="D104" s="32" t="s">
        <v>28</v>
      </c>
      <c r="E104" s="33" t="s">
        <v>198</v>
      </c>
      <c r="F104" s="25">
        <v>381592792</v>
      </c>
      <c r="G104" s="25">
        <v>0</v>
      </c>
      <c r="H104" s="25">
        <v>0</v>
      </c>
      <c r="I104" s="25">
        <v>381592792</v>
      </c>
      <c r="J104" s="25">
        <v>0</v>
      </c>
      <c r="K104" s="25">
        <v>238407208</v>
      </c>
      <c r="L104" s="25">
        <v>143185584</v>
      </c>
      <c r="M104" s="25">
        <v>238407208</v>
      </c>
      <c r="N104" s="25">
        <v>0</v>
      </c>
      <c r="O104" s="25">
        <v>0</v>
      </c>
      <c r="P104" s="25">
        <v>0</v>
      </c>
    </row>
    <row r="105" spans="1:16" s="21" customFormat="1" ht="48.75" customHeight="1" x14ac:dyDescent="0.25">
      <c r="A105" s="31" t="s">
        <v>199</v>
      </c>
      <c r="B105" s="32" t="s">
        <v>20</v>
      </c>
      <c r="C105" s="32" t="s">
        <v>27</v>
      </c>
      <c r="D105" s="32" t="s">
        <v>28</v>
      </c>
      <c r="E105" s="33" t="s">
        <v>200</v>
      </c>
      <c r="F105" s="25">
        <v>5812218172</v>
      </c>
      <c r="G105" s="25">
        <v>1142928388</v>
      </c>
      <c r="H105" s="25">
        <v>0</v>
      </c>
      <c r="I105" s="25">
        <v>6955146560</v>
      </c>
      <c r="J105" s="25">
        <v>0</v>
      </c>
      <c r="K105" s="25">
        <v>6587748221.9499998</v>
      </c>
      <c r="L105" s="25">
        <v>367398338.05000001</v>
      </c>
      <c r="M105" s="25">
        <v>6304815633.75</v>
      </c>
      <c r="N105" s="25">
        <v>1861090934.8800001</v>
      </c>
      <c r="O105" s="25">
        <v>1861090934.8800001</v>
      </c>
      <c r="P105" s="25">
        <v>1861090934.8800001</v>
      </c>
    </row>
    <row r="106" spans="1:16" s="21" customFormat="1" ht="48.75" customHeight="1" x14ac:dyDescent="0.25">
      <c r="A106" s="31" t="s">
        <v>201</v>
      </c>
      <c r="B106" s="32" t="s">
        <v>20</v>
      </c>
      <c r="C106" s="32" t="s">
        <v>27</v>
      </c>
      <c r="D106" s="32" t="s">
        <v>28</v>
      </c>
      <c r="E106" s="33" t="s">
        <v>202</v>
      </c>
      <c r="F106" s="25">
        <v>1799768388</v>
      </c>
      <c r="G106" s="25">
        <v>0</v>
      </c>
      <c r="H106" s="25">
        <v>663768388</v>
      </c>
      <c r="I106" s="25">
        <v>1136000000</v>
      </c>
      <c r="J106" s="25">
        <v>0</v>
      </c>
      <c r="K106" s="25">
        <v>1136000000</v>
      </c>
      <c r="L106" s="25">
        <v>0</v>
      </c>
      <c r="M106" s="25">
        <v>1136000000</v>
      </c>
      <c r="N106" s="25">
        <v>0</v>
      </c>
      <c r="O106" s="25">
        <v>0</v>
      </c>
      <c r="P106" s="25">
        <v>0</v>
      </c>
    </row>
    <row r="107" spans="1:16" ht="48.75" customHeight="1" x14ac:dyDescent="0.25">
      <c r="A107" s="31" t="s">
        <v>203</v>
      </c>
      <c r="B107" s="32" t="s">
        <v>20</v>
      </c>
      <c r="C107" s="32" t="s">
        <v>27</v>
      </c>
      <c r="D107" s="32" t="s">
        <v>28</v>
      </c>
      <c r="E107" s="33" t="s">
        <v>200</v>
      </c>
      <c r="F107" s="25">
        <v>1410820400</v>
      </c>
      <c r="G107" s="25">
        <v>0</v>
      </c>
      <c r="H107" s="25">
        <v>0</v>
      </c>
      <c r="I107" s="25">
        <v>1410820400</v>
      </c>
      <c r="J107" s="25">
        <v>0</v>
      </c>
      <c r="K107" s="25">
        <v>1410820400</v>
      </c>
      <c r="L107" s="25">
        <v>0</v>
      </c>
      <c r="M107" s="25">
        <v>1410820400</v>
      </c>
      <c r="N107" s="25">
        <v>203820400</v>
      </c>
      <c r="O107" s="25">
        <v>203820400</v>
      </c>
      <c r="P107" s="25">
        <v>203820400</v>
      </c>
    </row>
    <row r="108" spans="1:16" s="8" customFormat="1" ht="48.75" customHeight="1" x14ac:dyDescent="0.25">
      <c r="A108" s="10" t="s">
        <v>152</v>
      </c>
      <c r="B108" s="11" t="s">
        <v>20</v>
      </c>
      <c r="C108" s="11" t="s">
        <v>27</v>
      </c>
      <c r="D108" s="11" t="s">
        <v>28</v>
      </c>
      <c r="E108" s="13" t="s">
        <v>153</v>
      </c>
      <c r="F108" s="24">
        <f>SUM(F109:F121)</f>
        <v>723369454858</v>
      </c>
      <c r="G108" s="24">
        <f t="shared" ref="G108:H108" si="33">SUM(G109:G121)</f>
        <v>13783507745</v>
      </c>
      <c r="H108" s="24">
        <f t="shared" si="33"/>
        <v>13169407745</v>
      </c>
      <c r="I108" s="24">
        <f>SUM(I109:I121)</f>
        <v>723983554858</v>
      </c>
      <c r="J108" s="24">
        <f>SUM(J109:J121)</f>
        <v>0</v>
      </c>
      <c r="K108" s="24">
        <f>SUM(K109:K121)</f>
        <v>649166033119.78003</v>
      </c>
      <c r="L108" s="24">
        <f>SUM(L109:L121)</f>
        <v>74817521738.220001</v>
      </c>
      <c r="M108" s="24">
        <f>SUM(M109:M121)</f>
        <v>334118856617.16998</v>
      </c>
      <c r="N108" s="24">
        <f>SUM(N109:N121)</f>
        <v>300879554092.01001</v>
      </c>
      <c r="O108" s="24">
        <f>SUM(O109:O121)</f>
        <v>300879018792.01001</v>
      </c>
      <c r="P108" s="24">
        <f>SUM(P109:P121)</f>
        <v>300879018792.01001</v>
      </c>
    </row>
    <row r="109" spans="1:16" s="8" customFormat="1" ht="48.75" customHeight="1" x14ac:dyDescent="0.25">
      <c r="A109" s="31" t="s">
        <v>296</v>
      </c>
      <c r="B109" s="32" t="s">
        <v>20</v>
      </c>
      <c r="C109" s="32" t="s">
        <v>27</v>
      </c>
      <c r="D109" s="32" t="s">
        <v>28</v>
      </c>
      <c r="E109" s="33" t="s">
        <v>300</v>
      </c>
      <c r="F109" s="25">
        <v>507450000</v>
      </c>
      <c r="G109" s="25">
        <v>0</v>
      </c>
      <c r="H109" s="25">
        <v>0</v>
      </c>
      <c r="I109" s="25">
        <v>507450000</v>
      </c>
      <c r="J109" s="25">
        <v>0</v>
      </c>
      <c r="K109" s="25">
        <v>507450000</v>
      </c>
      <c r="L109" s="25">
        <v>0</v>
      </c>
      <c r="M109" s="25">
        <v>507450000</v>
      </c>
      <c r="N109" s="25">
        <v>0</v>
      </c>
      <c r="O109" s="25">
        <v>0</v>
      </c>
      <c r="P109" s="25">
        <v>0</v>
      </c>
    </row>
    <row r="110" spans="1:16" s="8" customFormat="1" ht="48.75" customHeight="1" x14ac:dyDescent="0.25">
      <c r="A110" s="31" t="s">
        <v>304</v>
      </c>
      <c r="B110" s="32" t="s">
        <v>20</v>
      </c>
      <c r="C110" s="32" t="s">
        <v>27</v>
      </c>
      <c r="D110" s="32" t="s">
        <v>28</v>
      </c>
      <c r="E110" s="33" t="s">
        <v>302</v>
      </c>
      <c r="F110" s="25">
        <v>0</v>
      </c>
      <c r="G110" s="25">
        <v>1582050</v>
      </c>
      <c r="H110" s="25">
        <v>0</v>
      </c>
      <c r="I110" s="25">
        <v>1582050</v>
      </c>
      <c r="J110" s="25">
        <v>0</v>
      </c>
      <c r="K110" s="25">
        <v>1582050</v>
      </c>
      <c r="L110" s="25">
        <v>0</v>
      </c>
      <c r="M110" s="25">
        <v>1582050</v>
      </c>
      <c r="N110" s="25">
        <v>0</v>
      </c>
      <c r="O110" s="25">
        <v>0</v>
      </c>
      <c r="P110" s="25">
        <v>0</v>
      </c>
    </row>
    <row r="111" spans="1:16" s="8" customFormat="1" ht="48.75" customHeight="1" x14ac:dyDescent="0.25">
      <c r="A111" s="4" t="s">
        <v>309</v>
      </c>
      <c r="B111" s="32" t="s">
        <v>20</v>
      </c>
      <c r="C111" s="32" t="s">
        <v>27</v>
      </c>
      <c r="D111" s="32" t="s">
        <v>28</v>
      </c>
      <c r="E111" s="3" t="s">
        <v>310</v>
      </c>
      <c r="F111" s="45">
        <v>0</v>
      </c>
      <c r="G111" s="25">
        <v>4593290323</v>
      </c>
      <c r="H111" s="25">
        <v>0</v>
      </c>
      <c r="I111" s="46">
        <v>4593290323</v>
      </c>
      <c r="J111" s="46">
        <v>0</v>
      </c>
      <c r="K111" s="46">
        <v>0</v>
      </c>
      <c r="L111" s="46">
        <v>4593290323</v>
      </c>
      <c r="M111" s="46">
        <v>0</v>
      </c>
      <c r="N111" s="46">
        <v>0</v>
      </c>
      <c r="O111" s="46">
        <v>0</v>
      </c>
      <c r="P111" s="46">
        <v>0</v>
      </c>
    </row>
    <row r="112" spans="1:16" s="8" customFormat="1" ht="48.75" customHeight="1" x14ac:dyDescent="0.25">
      <c r="A112" s="31" t="s">
        <v>297</v>
      </c>
      <c r="B112" s="32" t="s">
        <v>20</v>
      </c>
      <c r="C112" s="32" t="s">
        <v>27</v>
      </c>
      <c r="D112" s="32" t="s">
        <v>28</v>
      </c>
      <c r="E112" s="33" t="s">
        <v>301</v>
      </c>
      <c r="F112" s="25">
        <v>81268043000</v>
      </c>
      <c r="G112" s="25">
        <v>0</v>
      </c>
      <c r="H112" s="25">
        <v>1</v>
      </c>
      <c r="I112" s="25">
        <v>81268042999</v>
      </c>
      <c r="J112" s="25">
        <v>0</v>
      </c>
      <c r="K112" s="25">
        <v>68392550000</v>
      </c>
      <c r="L112" s="25">
        <v>12875492999</v>
      </c>
      <c r="M112" s="25">
        <v>18912857575</v>
      </c>
      <c r="N112" s="25">
        <v>18912857575</v>
      </c>
      <c r="O112" s="25">
        <v>18912857575</v>
      </c>
      <c r="P112" s="25">
        <v>18912857575</v>
      </c>
    </row>
    <row r="113" spans="1:16" s="8" customFormat="1" ht="48.75" customHeight="1" x14ac:dyDescent="0.25">
      <c r="A113" s="31" t="s">
        <v>298</v>
      </c>
      <c r="B113" s="32" t="s">
        <v>20</v>
      </c>
      <c r="C113" s="32" t="s">
        <v>27</v>
      </c>
      <c r="D113" s="32" t="s">
        <v>28</v>
      </c>
      <c r="E113" s="33" t="s">
        <v>305</v>
      </c>
      <c r="F113" s="25">
        <v>450500000</v>
      </c>
      <c r="G113" s="25">
        <v>0</v>
      </c>
      <c r="H113" s="25">
        <v>1582050</v>
      </c>
      <c r="I113" s="25">
        <v>448917950</v>
      </c>
      <c r="J113" s="25">
        <v>0</v>
      </c>
      <c r="K113" s="25">
        <v>448917950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</row>
    <row r="114" spans="1:16" s="8" customFormat="1" ht="48.75" customHeight="1" x14ac:dyDescent="0.25">
      <c r="A114" s="31" t="s">
        <v>299</v>
      </c>
      <c r="B114" s="32" t="s">
        <v>20</v>
      </c>
      <c r="C114" s="32" t="s">
        <v>27</v>
      </c>
      <c r="D114" s="32" t="s">
        <v>28</v>
      </c>
      <c r="E114" s="33" t="s">
        <v>303</v>
      </c>
      <c r="F114" s="25">
        <v>85145552017</v>
      </c>
      <c r="G114" s="25">
        <v>0</v>
      </c>
      <c r="H114" s="25">
        <v>4593290323</v>
      </c>
      <c r="I114" s="25">
        <v>80552261694</v>
      </c>
      <c r="J114" s="25">
        <v>0</v>
      </c>
      <c r="K114" s="25">
        <v>24000000000</v>
      </c>
      <c r="L114" s="25">
        <v>56552261694</v>
      </c>
      <c r="M114" s="25">
        <v>0</v>
      </c>
      <c r="N114" s="25">
        <v>0</v>
      </c>
      <c r="O114" s="25">
        <v>0</v>
      </c>
      <c r="P114" s="25">
        <v>0</v>
      </c>
    </row>
    <row r="115" spans="1:16" s="8" customFormat="1" ht="48.75" customHeight="1" x14ac:dyDescent="0.25">
      <c r="A115" s="31" t="s">
        <v>208</v>
      </c>
      <c r="B115" s="32" t="s">
        <v>20</v>
      </c>
      <c r="C115" s="32" t="s">
        <v>27</v>
      </c>
      <c r="D115" s="32" t="s">
        <v>28</v>
      </c>
      <c r="E115" s="33" t="s">
        <v>209</v>
      </c>
      <c r="F115" s="25">
        <v>2379471806</v>
      </c>
      <c r="G115" s="25">
        <v>300000000</v>
      </c>
      <c r="H115" s="25">
        <v>0</v>
      </c>
      <c r="I115" s="25">
        <v>2679471806</v>
      </c>
      <c r="J115" s="25">
        <v>0</v>
      </c>
      <c r="K115" s="25">
        <v>2445018540</v>
      </c>
      <c r="L115" s="25">
        <v>234453266</v>
      </c>
      <c r="M115" s="25">
        <v>2331887550</v>
      </c>
      <c r="N115" s="25">
        <v>666633220.20000005</v>
      </c>
      <c r="O115" s="25">
        <v>666633220.20000005</v>
      </c>
      <c r="P115" s="25">
        <v>666633220.20000005</v>
      </c>
    </row>
    <row r="116" spans="1:16" s="8" customFormat="1" ht="48.75" customHeight="1" x14ac:dyDescent="0.25">
      <c r="A116" s="31" t="s">
        <v>204</v>
      </c>
      <c r="B116" s="32" t="s">
        <v>20</v>
      </c>
      <c r="C116" s="32" t="s">
        <v>27</v>
      </c>
      <c r="D116" s="32" t="s">
        <v>28</v>
      </c>
      <c r="E116" s="33" t="s">
        <v>205</v>
      </c>
      <c r="F116" s="25">
        <v>483772241</v>
      </c>
      <c r="G116" s="25">
        <v>0</v>
      </c>
      <c r="H116" s="25">
        <v>0</v>
      </c>
      <c r="I116" s="25">
        <v>483772241</v>
      </c>
      <c r="J116" s="25">
        <v>0</v>
      </c>
      <c r="K116" s="25">
        <v>483772240.38999999</v>
      </c>
      <c r="L116" s="25">
        <v>0.61</v>
      </c>
      <c r="M116" s="25">
        <v>439344857.56</v>
      </c>
      <c r="N116" s="25">
        <v>259224935.56</v>
      </c>
      <c r="O116" s="25">
        <v>259224935.56</v>
      </c>
      <c r="P116" s="25">
        <v>259224935.56</v>
      </c>
    </row>
    <row r="117" spans="1:16" s="8" customFormat="1" ht="48.75" customHeight="1" x14ac:dyDescent="0.25">
      <c r="A117" s="31" t="s">
        <v>206</v>
      </c>
      <c r="B117" s="32" t="s">
        <v>20</v>
      </c>
      <c r="C117" s="32" t="s">
        <v>27</v>
      </c>
      <c r="D117" s="32" t="s">
        <v>28</v>
      </c>
      <c r="E117" s="33" t="s">
        <v>207</v>
      </c>
      <c r="F117" s="25">
        <v>15384726955</v>
      </c>
      <c r="G117" s="25">
        <v>1388635372</v>
      </c>
      <c r="H117" s="25">
        <v>0</v>
      </c>
      <c r="I117" s="25">
        <v>16773362327</v>
      </c>
      <c r="J117" s="25">
        <v>0</v>
      </c>
      <c r="K117" s="25">
        <v>16211338871.389999</v>
      </c>
      <c r="L117" s="25">
        <v>562023455.61000001</v>
      </c>
      <c r="M117" s="25">
        <v>15542626366.610001</v>
      </c>
      <c r="N117" s="25">
        <v>6639514928.0900002</v>
      </c>
      <c r="O117" s="25">
        <v>6638979628.0900002</v>
      </c>
      <c r="P117" s="25">
        <v>6638979628.0900002</v>
      </c>
    </row>
    <row r="118" spans="1:16" s="8" customFormat="1" ht="48.75" customHeight="1" x14ac:dyDescent="0.25">
      <c r="A118" s="31" t="s">
        <v>212</v>
      </c>
      <c r="B118" s="32" t="s">
        <v>20</v>
      </c>
      <c r="C118" s="32" t="s">
        <v>27</v>
      </c>
      <c r="D118" s="32" t="s">
        <v>28</v>
      </c>
      <c r="E118" s="33" t="s">
        <v>213</v>
      </c>
      <c r="F118" s="25">
        <v>968265187</v>
      </c>
      <c r="G118" s="25">
        <v>0</v>
      </c>
      <c r="H118" s="25">
        <v>0</v>
      </c>
      <c r="I118" s="25">
        <v>968265187</v>
      </c>
      <c r="J118" s="25">
        <v>0</v>
      </c>
      <c r="K118" s="25">
        <v>968265187</v>
      </c>
      <c r="L118" s="25">
        <v>0</v>
      </c>
      <c r="M118" s="25">
        <v>968265187</v>
      </c>
      <c r="N118" s="25">
        <v>81283400</v>
      </c>
      <c r="O118" s="25">
        <v>81283400</v>
      </c>
      <c r="P118" s="25">
        <v>81283400</v>
      </c>
    </row>
    <row r="119" spans="1:16" s="8" customFormat="1" ht="48.75" customHeight="1" x14ac:dyDescent="0.25">
      <c r="A119" s="31" t="s">
        <v>210</v>
      </c>
      <c r="B119" s="32" t="s">
        <v>20</v>
      </c>
      <c r="C119" s="32" t="s">
        <v>27</v>
      </c>
      <c r="D119" s="32" t="s">
        <v>28</v>
      </c>
      <c r="E119" s="33" t="s">
        <v>211</v>
      </c>
      <c r="F119" s="25">
        <v>8376000000</v>
      </c>
      <c r="G119" s="25">
        <v>0</v>
      </c>
      <c r="H119" s="25">
        <v>0</v>
      </c>
      <c r="I119" s="25">
        <v>8376000000</v>
      </c>
      <c r="J119" s="25">
        <v>0</v>
      </c>
      <c r="K119" s="25">
        <v>8376000000</v>
      </c>
      <c r="L119" s="25">
        <v>0</v>
      </c>
      <c r="M119" s="25">
        <v>2429354100</v>
      </c>
      <c r="N119" s="25">
        <v>0</v>
      </c>
      <c r="O119" s="25">
        <v>0</v>
      </c>
      <c r="P119" s="25">
        <v>0</v>
      </c>
    </row>
    <row r="120" spans="1:16" s="8" customFormat="1" ht="48.75" customHeight="1" x14ac:dyDescent="0.25">
      <c r="A120" s="31" t="s">
        <v>214</v>
      </c>
      <c r="B120" s="32" t="s">
        <v>20</v>
      </c>
      <c r="C120" s="32" t="s">
        <v>27</v>
      </c>
      <c r="D120" s="32" t="s">
        <v>28</v>
      </c>
      <c r="E120" s="33" t="s">
        <v>215</v>
      </c>
      <c r="F120" s="25">
        <v>30428554682</v>
      </c>
      <c r="G120" s="25">
        <v>7500000000</v>
      </c>
      <c r="H120" s="25">
        <v>0</v>
      </c>
      <c r="I120" s="25">
        <v>37928554682</v>
      </c>
      <c r="J120" s="25">
        <v>0</v>
      </c>
      <c r="K120" s="25">
        <v>37928554682</v>
      </c>
      <c r="L120" s="25">
        <v>0</v>
      </c>
      <c r="M120" s="25">
        <v>30428554682</v>
      </c>
      <c r="N120" s="25">
        <v>20437655235.16</v>
      </c>
      <c r="O120" s="25">
        <v>20437655235.16</v>
      </c>
      <c r="P120" s="25">
        <v>20437655235.16</v>
      </c>
    </row>
    <row r="121" spans="1:16" s="8" customFormat="1" ht="48.75" customHeight="1" x14ac:dyDescent="0.25">
      <c r="A121" s="31" t="s">
        <v>216</v>
      </c>
      <c r="B121" s="32" t="s">
        <v>20</v>
      </c>
      <c r="C121" s="32" t="s">
        <v>27</v>
      </c>
      <c r="D121" s="32" t="s">
        <v>28</v>
      </c>
      <c r="E121" s="33" t="s">
        <v>217</v>
      </c>
      <c r="F121" s="25">
        <v>497977118970</v>
      </c>
      <c r="G121" s="25">
        <v>0</v>
      </c>
      <c r="H121" s="25">
        <v>8574535371</v>
      </c>
      <c r="I121" s="25">
        <v>489402583599</v>
      </c>
      <c r="J121" s="25">
        <v>0</v>
      </c>
      <c r="K121" s="25">
        <v>489402583599</v>
      </c>
      <c r="L121" s="25">
        <v>0</v>
      </c>
      <c r="M121" s="25">
        <v>262556934249</v>
      </c>
      <c r="N121" s="25">
        <v>253882384798</v>
      </c>
      <c r="O121" s="25">
        <v>253882384798</v>
      </c>
      <c r="P121" s="25">
        <v>253882384798</v>
      </c>
    </row>
    <row r="122" spans="1:16" s="8" customFormat="1" ht="48.75" customHeight="1" x14ac:dyDescent="0.25">
      <c r="A122" s="10" t="s">
        <v>154</v>
      </c>
      <c r="B122" s="11" t="s">
        <v>20</v>
      </c>
      <c r="C122" s="11" t="s">
        <v>27</v>
      </c>
      <c r="D122" s="11" t="s">
        <v>28</v>
      </c>
      <c r="E122" s="13" t="s">
        <v>155</v>
      </c>
      <c r="F122" s="24">
        <f>SUM(F123:F133)</f>
        <v>1512204535974</v>
      </c>
      <c r="G122" s="24">
        <f t="shared" ref="G122:H122" si="34">SUM(G123:G133)</f>
        <v>6861320007</v>
      </c>
      <c r="H122" s="24">
        <f t="shared" si="34"/>
        <v>6861320007</v>
      </c>
      <c r="I122" s="24">
        <f t="shared" ref="G122:P122" si="35">SUM(I123:I133)</f>
        <v>1512204535974</v>
      </c>
      <c r="J122" s="24">
        <f t="shared" si="35"/>
        <v>0</v>
      </c>
      <c r="K122" s="24">
        <f t="shared" si="35"/>
        <v>1489270353549.5498</v>
      </c>
      <c r="L122" s="24">
        <f t="shared" si="35"/>
        <v>22934182424.450001</v>
      </c>
      <c r="M122" s="24">
        <f t="shared" si="35"/>
        <v>240506375869.41</v>
      </c>
      <c r="N122" s="24">
        <f t="shared" si="35"/>
        <v>144236981885.92001</v>
      </c>
      <c r="O122" s="24">
        <f t="shared" si="35"/>
        <v>144231738173.92001</v>
      </c>
      <c r="P122" s="24">
        <f t="shared" si="35"/>
        <v>144231738173.92001</v>
      </c>
    </row>
    <row r="123" spans="1:16" s="8" customFormat="1" ht="48.75" customHeight="1" x14ac:dyDescent="0.25">
      <c r="A123" s="31" t="s">
        <v>218</v>
      </c>
      <c r="B123" s="32" t="s">
        <v>20</v>
      </c>
      <c r="C123" s="32" t="s">
        <v>27</v>
      </c>
      <c r="D123" s="32" t="s">
        <v>28</v>
      </c>
      <c r="E123" s="33" t="s">
        <v>219</v>
      </c>
      <c r="F123" s="25">
        <v>75719651412</v>
      </c>
      <c r="G123" s="25">
        <v>0</v>
      </c>
      <c r="H123" s="25">
        <v>0</v>
      </c>
      <c r="I123" s="25">
        <v>75719651412</v>
      </c>
      <c r="J123" s="25">
        <v>0</v>
      </c>
      <c r="K123" s="25">
        <v>56114549861.5</v>
      </c>
      <c r="L123" s="25">
        <v>19605101550.5</v>
      </c>
      <c r="M123" s="25">
        <v>53779827388.300003</v>
      </c>
      <c r="N123" s="25">
        <v>17213886787.900002</v>
      </c>
      <c r="O123" s="25">
        <v>17212685725.900002</v>
      </c>
      <c r="P123" s="25">
        <v>17212685725.900002</v>
      </c>
    </row>
    <row r="124" spans="1:16" s="8" customFormat="1" ht="48.75" customHeight="1" x14ac:dyDescent="0.25">
      <c r="A124" s="31" t="s">
        <v>220</v>
      </c>
      <c r="B124" s="32" t="s">
        <v>20</v>
      </c>
      <c r="C124" s="32" t="s">
        <v>27</v>
      </c>
      <c r="D124" s="32" t="s">
        <v>28</v>
      </c>
      <c r="E124" s="33" t="s">
        <v>221</v>
      </c>
      <c r="F124" s="25">
        <v>27211621650.5</v>
      </c>
      <c r="G124" s="25">
        <v>0</v>
      </c>
      <c r="H124" s="25">
        <v>6861320007</v>
      </c>
      <c r="I124" s="25">
        <v>20350301643.5</v>
      </c>
      <c r="J124" s="25">
        <v>0</v>
      </c>
      <c r="K124" s="25">
        <v>18879862533.299999</v>
      </c>
      <c r="L124" s="25">
        <v>1470439110.2</v>
      </c>
      <c r="M124" s="25">
        <v>16498354828.809999</v>
      </c>
      <c r="N124" s="25">
        <v>8402926851.4499998</v>
      </c>
      <c r="O124" s="25">
        <v>8402926851.4499998</v>
      </c>
      <c r="P124" s="25">
        <v>8402926851.4499998</v>
      </c>
    </row>
    <row r="125" spans="1:16" s="8" customFormat="1" ht="48.75" customHeight="1" x14ac:dyDescent="0.25">
      <c r="A125" s="31" t="s">
        <v>224</v>
      </c>
      <c r="B125" s="32" t="s">
        <v>20</v>
      </c>
      <c r="C125" s="32" t="s">
        <v>27</v>
      </c>
      <c r="D125" s="32" t="s">
        <v>28</v>
      </c>
      <c r="E125" s="33" t="s">
        <v>225</v>
      </c>
      <c r="F125" s="25">
        <v>447144167</v>
      </c>
      <c r="G125" s="25">
        <v>0</v>
      </c>
      <c r="H125" s="25">
        <v>0</v>
      </c>
      <c r="I125" s="25">
        <v>447144167</v>
      </c>
      <c r="J125" s="25">
        <v>0</v>
      </c>
      <c r="K125" s="25">
        <v>447144167</v>
      </c>
      <c r="L125" s="25">
        <v>0</v>
      </c>
      <c r="M125" s="25">
        <v>447144167</v>
      </c>
      <c r="N125" s="25">
        <v>411577333</v>
      </c>
      <c r="O125" s="25">
        <v>411577333</v>
      </c>
      <c r="P125" s="25">
        <v>411577333</v>
      </c>
    </row>
    <row r="126" spans="1:16" s="8" customFormat="1" ht="48.75" customHeight="1" x14ac:dyDescent="0.25">
      <c r="A126" s="31" t="s">
        <v>226</v>
      </c>
      <c r="B126" s="32" t="s">
        <v>20</v>
      </c>
      <c r="C126" s="32" t="s">
        <v>27</v>
      </c>
      <c r="D126" s="32" t="s">
        <v>28</v>
      </c>
      <c r="E126" s="33" t="s">
        <v>227</v>
      </c>
      <c r="F126" s="25">
        <v>11971102831</v>
      </c>
      <c r="G126" s="25">
        <v>0</v>
      </c>
      <c r="H126" s="25">
        <v>0</v>
      </c>
      <c r="I126" s="25">
        <v>11971102831</v>
      </c>
      <c r="J126" s="25">
        <v>0</v>
      </c>
      <c r="K126" s="25">
        <v>11170072651.42</v>
      </c>
      <c r="L126" s="25">
        <v>801030179.58000004</v>
      </c>
      <c r="M126" s="25">
        <v>9109609702.1000004</v>
      </c>
      <c r="N126" s="25">
        <v>3479223723.9699998</v>
      </c>
      <c r="O126" s="25">
        <v>3475181073.9699998</v>
      </c>
      <c r="P126" s="25">
        <v>3475181073.9699998</v>
      </c>
    </row>
    <row r="127" spans="1:16" s="8" customFormat="1" ht="48.75" customHeight="1" x14ac:dyDescent="0.25">
      <c r="A127" s="31" t="s">
        <v>222</v>
      </c>
      <c r="B127" s="32" t="s">
        <v>20</v>
      </c>
      <c r="C127" s="32" t="s">
        <v>27</v>
      </c>
      <c r="D127" s="32" t="s">
        <v>28</v>
      </c>
      <c r="E127" s="33" t="s">
        <v>223</v>
      </c>
      <c r="F127" s="25">
        <v>9772951150.6000004</v>
      </c>
      <c r="G127" s="25">
        <v>0</v>
      </c>
      <c r="H127" s="25">
        <v>0</v>
      </c>
      <c r="I127" s="25">
        <v>9772951150.6000004</v>
      </c>
      <c r="J127" s="25">
        <v>0</v>
      </c>
      <c r="K127" s="25">
        <v>8767008372.9300003</v>
      </c>
      <c r="L127" s="25">
        <v>1005942777.67</v>
      </c>
      <c r="M127" s="25">
        <v>7950748458.3500004</v>
      </c>
      <c r="N127" s="25">
        <v>3211171640.9499998</v>
      </c>
      <c r="O127" s="25">
        <v>3211171640.9499998</v>
      </c>
      <c r="P127" s="25">
        <v>3211171640.9499998</v>
      </c>
    </row>
    <row r="128" spans="1:16" s="8" customFormat="1" ht="48.75" customHeight="1" x14ac:dyDescent="0.25">
      <c r="A128" s="31" t="s">
        <v>236</v>
      </c>
      <c r="B128" s="32" t="s">
        <v>20</v>
      </c>
      <c r="C128" s="32" t="s">
        <v>27</v>
      </c>
      <c r="D128" s="32" t="s">
        <v>28</v>
      </c>
      <c r="E128" s="33" t="s">
        <v>237</v>
      </c>
      <c r="F128" s="25">
        <v>1330160335596</v>
      </c>
      <c r="G128" s="25">
        <v>0</v>
      </c>
      <c r="H128" s="25">
        <v>0</v>
      </c>
      <c r="I128" s="25">
        <v>1330160335596</v>
      </c>
      <c r="J128" s="25">
        <v>0</v>
      </c>
      <c r="K128" s="25">
        <v>1330160335596</v>
      </c>
      <c r="L128" s="25">
        <v>0</v>
      </c>
      <c r="M128" s="25">
        <v>101999999538.45</v>
      </c>
      <c r="N128" s="25">
        <v>101999999538.45</v>
      </c>
      <c r="O128" s="25">
        <v>101999999538.45</v>
      </c>
      <c r="P128" s="25">
        <v>101999999538.45</v>
      </c>
    </row>
    <row r="129" spans="1:16" s="8" customFormat="1" ht="48.75" customHeight="1" x14ac:dyDescent="0.25">
      <c r="A129" s="31" t="s">
        <v>232</v>
      </c>
      <c r="B129" s="32" t="s">
        <v>20</v>
      </c>
      <c r="C129" s="32" t="s">
        <v>27</v>
      </c>
      <c r="D129" s="32" t="s">
        <v>28</v>
      </c>
      <c r="E129" s="33" t="s">
        <v>233</v>
      </c>
      <c r="F129" s="25">
        <v>48911915420.5</v>
      </c>
      <c r="G129" s="25">
        <v>6861320007</v>
      </c>
      <c r="H129" s="25">
        <v>0</v>
      </c>
      <c r="I129" s="25">
        <v>55773235427.5</v>
      </c>
      <c r="J129" s="25">
        <v>0</v>
      </c>
      <c r="K129" s="25">
        <v>55721566621.400002</v>
      </c>
      <c r="L129" s="25">
        <v>51668806.100000001</v>
      </c>
      <c r="M129" s="25">
        <v>44524332296.400002</v>
      </c>
      <c r="N129" s="25">
        <v>8601146752.2000008</v>
      </c>
      <c r="O129" s="25">
        <v>8601146752.2000008</v>
      </c>
      <c r="P129" s="25">
        <v>8601146752.2000008</v>
      </c>
    </row>
    <row r="130" spans="1:16" s="8" customFormat="1" ht="48.75" customHeight="1" x14ac:dyDescent="0.25">
      <c r="A130" s="31" t="s">
        <v>234</v>
      </c>
      <c r="B130" s="32" t="s">
        <v>20</v>
      </c>
      <c r="C130" s="32" t="s">
        <v>27</v>
      </c>
      <c r="D130" s="32" t="s">
        <v>28</v>
      </c>
      <c r="E130" s="33" t="s">
        <v>235</v>
      </c>
      <c r="F130" s="25">
        <v>1813454256</v>
      </c>
      <c r="G130" s="25">
        <v>0</v>
      </c>
      <c r="H130" s="25">
        <v>0</v>
      </c>
      <c r="I130" s="25">
        <v>1813454256</v>
      </c>
      <c r="J130" s="25">
        <v>0</v>
      </c>
      <c r="K130" s="25">
        <v>1813454256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</row>
    <row r="131" spans="1:16" s="8" customFormat="1" ht="48.75" customHeight="1" x14ac:dyDescent="0.25">
      <c r="A131" s="31" t="s">
        <v>238</v>
      </c>
      <c r="B131" s="32" t="s">
        <v>20</v>
      </c>
      <c r="C131" s="32" t="s">
        <v>27</v>
      </c>
      <c r="D131" s="32" t="s">
        <v>28</v>
      </c>
      <c r="E131" s="33" t="s">
        <v>239</v>
      </c>
      <c r="F131" s="25">
        <v>4024297493</v>
      </c>
      <c r="G131" s="25">
        <v>0</v>
      </c>
      <c r="H131" s="25">
        <v>0</v>
      </c>
      <c r="I131" s="25">
        <v>4024297493</v>
      </c>
      <c r="J131" s="25">
        <v>0</v>
      </c>
      <c r="K131" s="25">
        <v>4024297493</v>
      </c>
      <c r="L131" s="25">
        <v>0</v>
      </c>
      <c r="M131" s="25">
        <v>4024297493</v>
      </c>
      <c r="N131" s="25">
        <v>791451898</v>
      </c>
      <c r="O131" s="25">
        <v>791451898</v>
      </c>
      <c r="P131" s="25">
        <v>791451898</v>
      </c>
    </row>
    <row r="132" spans="1:16" ht="48.75" customHeight="1" x14ac:dyDescent="0.25">
      <c r="A132" s="31" t="s">
        <v>228</v>
      </c>
      <c r="B132" s="32" t="s">
        <v>20</v>
      </c>
      <c r="C132" s="32" t="s">
        <v>27</v>
      </c>
      <c r="D132" s="32" t="s">
        <v>28</v>
      </c>
      <c r="E132" s="33" t="s">
        <v>229</v>
      </c>
      <c r="F132" s="25">
        <v>153332000</v>
      </c>
      <c r="G132" s="25">
        <v>0</v>
      </c>
      <c r="H132" s="25">
        <v>0</v>
      </c>
      <c r="I132" s="25">
        <v>153332000</v>
      </c>
      <c r="J132" s="25">
        <v>0</v>
      </c>
      <c r="K132" s="25">
        <v>153332000</v>
      </c>
      <c r="L132" s="25">
        <v>0</v>
      </c>
      <c r="M132" s="25">
        <v>153332000</v>
      </c>
      <c r="N132" s="25">
        <v>4870000</v>
      </c>
      <c r="O132" s="25">
        <v>4870000</v>
      </c>
      <c r="P132" s="25">
        <v>4870000</v>
      </c>
    </row>
    <row r="133" spans="1:16" ht="48.75" customHeight="1" x14ac:dyDescent="0.25">
      <c r="A133" s="31" t="s">
        <v>230</v>
      </c>
      <c r="B133" s="32" t="s">
        <v>20</v>
      </c>
      <c r="C133" s="32" t="s">
        <v>27</v>
      </c>
      <c r="D133" s="32" t="s">
        <v>28</v>
      </c>
      <c r="E133" s="33" t="s">
        <v>231</v>
      </c>
      <c r="F133" s="25">
        <v>2018729997.4000001</v>
      </c>
      <c r="G133" s="25">
        <v>0</v>
      </c>
      <c r="H133" s="25">
        <v>0</v>
      </c>
      <c r="I133" s="25">
        <v>2018729997.4000001</v>
      </c>
      <c r="J133" s="25">
        <v>0</v>
      </c>
      <c r="K133" s="25">
        <v>2018729997</v>
      </c>
      <c r="L133" s="25">
        <v>0.4</v>
      </c>
      <c r="M133" s="25">
        <v>2018729997</v>
      </c>
      <c r="N133" s="25">
        <v>120727360</v>
      </c>
      <c r="O133" s="25">
        <v>120727360</v>
      </c>
      <c r="P133" s="25">
        <v>120727360</v>
      </c>
    </row>
    <row r="134" spans="1:16" ht="48.75" customHeight="1" x14ac:dyDescent="0.25">
      <c r="A134" s="10" t="s">
        <v>240</v>
      </c>
      <c r="B134" s="11" t="s">
        <v>20</v>
      </c>
      <c r="C134" s="11" t="s">
        <v>27</v>
      </c>
      <c r="D134" s="11" t="s">
        <v>28</v>
      </c>
      <c r="E134" s="13" t="s">
        <v>241</v>
      </c>
      <c r="F134" s="24">
        <f>SUM(F135:F142)</f>
        <v>125128920586</v>
      </c>
      <c r="G134" s="24">
        <f t="shared" ref="G134:H134" si="36">SUM(G135:G142)</f>
        <v>0</v>
      </c>
      <c r="H134" s="24">
        <f t="shared" si="36"/>
        <v>0</v>
      </c>
      <c r="I134" s="30">
        <f t="shared" ref="G134:P134" si="37">SUM(I135:I142)</f>
        <v>125128920586</v>
      </c>
      <c r="J134" s="30">
        <f t="shared" si="37"/>
        <v>0</v>
      </c>
      <c r="K134" s="30">
        <f t="shared" si="37"/>
        <v>105555103069.14999</v>
      </c>
      <c r="L134" s="30">
        <f t="shared" si="37"/>
        <v>19573817516.849998</v>
      </c>
      <c r="M134" s="30">
        <f t="shared" si="37"/>
        <v>87249214002.600006</v>
      </c>
      <c r="N134" s="30">
        <f t="shared" si="37"/>
        <v>44335542148.919998</v>
      </c>
      <c r="O134" s="30">
        <f t="shared" si="37"/>
        <v>44330615038.919998</v>
      </c>
      <c r="P134" s="30">
        <f t="shared" si="37"/>
        <v>44330615038.919998</v>
      </c>
    </row>
    <row r="135" spans="1:16" ht="48.75" customHeight="1" x14ac:dyDescent="0.25">
      <c r="A135" s="14" t="s">
        <v>242</v>
      </c>
      <c r="B135" s="15" t="s">
        <v>20</v>
      </c>
      <c r="C135" s="15" t="s">
        <v>27</v>
      </c>
      <c r="D135" s="15" t="s">
        <v>28</v>
      </c>
      <c r="E135" s="16" t="s">
        <v>243</v>
      </c>
      <c r="F135" s="25">
        <v>667309613</v>
      </c>
      <c r="G135" s="25">
        <v>0</v>
      </c>
      <c r="H135" s="25">
        <v>0</v>
      </c>
      <c r="I135" s="25">
        <v>667309613</v>
      </c>
      <c r="J135" s="25">
        <v>0</v>
      </c>
      <c r="K135" s="25">
        <v>588808122.20000005</v>
      </c>
      <c r="L135" s="25">
        <v>78501490.799999997</v>
      </c>
      <c r="M135" s="25">
        <v>334494863</v>
      </c>
      <c r="N135" s="25">
        <v>69256617</v>
      </c>
      <c r="O135" s="25">
        <v>69256617</v>
      </c>
      <c r="P135" s="25">
        <v>69256617</v>
      </c>
    </row>
    <row r="136" spans="1:16" ht="48.75" customHeight="1" x14ac:dyDescent="0.25">
      <c r="A136" s="14" t="s">
        <v>246</v>
      </c>
      <c r="B136" s="15" t="s">
        <v>20</v>
      </c>
      <c r="C136" s="15" t="s">
        <v>27</v>
      </c>
      <c r="D136" s="15" t="s">
        <v>28</v>
      </c>
      <c r="E136" s="16" t="s">
        <v>247</v>
      </c>
      <c r="F136" s="25">
        <v>14128184823</v>
      </c>
      <c r="G136" s="25">
        <v>0</v>
      </c>
      <c r="H136" s="25">
        <v>0</v>
      </c>
      <c r="I136" s="25">
        <v>14128184823</v>
      </c>
      <c r="J136" s="25">
        <v>0</v>
      </c>
      <c r="K136" s="25">
        <v>9257358693.5499992</v>
      </c>
      <c r="L136" s="25">
        <v>4870826129.4499998</v>
      </c>
      <c r="M136" s="25">
        <v>6808811538.1999998</v>
      </c>
      <c r="N136" s="25">
        <v>2486649012.1100001</v>
      </c>
      <c r="O136" s="25">
        <v>2486649012.1100001</v>
      </c>
      <c r="P136" s="25">
        <v>2486649012.1100001</v>
      </c>
    </row>
    <row r="137" spans="1:16" ht="48.75" customHeight="1" x14ac:dyDescent="0.25">
      <c r="A137" s="14" t="s">
        <v>248</v>
      </c>
      <c r="B137" s="15" t="s">
        <v>20</v>
      </c>
      <c r="C137" s="15" t="s">
        <v>27</v>
      </c>
      <c r="D137" s="15" t="s">
        <v>28</v>
      </c>
      <c r="E137" s="16" t="s">
        <v>249</v>
      </c>
      <c r="F137" s="25">
        <v>1669766195</v>
      </c>
      <c r="G137" s="25">
        <v>0</v>
      </c>
      <c r="H137" s="25">
        <v>0</v>
      </c>
      <c r="I137" s="25">
        <v>1669766195</v>
      </c>
      <c r="J137" s="25">
        <v>0</v>
      </c>
      <c r="K137" s="25">
        <v>672583786</v>
      </c>
      <c r="L137" s="25">
        <v>997182409</v>
      </c>
      <c r="M137" s="25">
        <v>612496120</v>
      </c>
      <c r="N137" s="25">
        <v>8364196</v>
      </c>
      <c r="O137" s="25">
        <v>8364196</v>
      </c>
      <c r="P137" s="25">
        <v>8364196</v>
      </c>
    </row>
    <row r="138" spans="1:16" ht="48.75" customHeight="1" x14ac:dyDescent="0.25">
      <c r="A138" s="14" t="s">
        <v>244</v>
      </c>
      <c r="B138" s="15" t="s">
        <v>20</v>
      </c>
      <c r="C138" s="15" t="s">
        <v>27</v>
      </c>
      <c r="D138" s="15" t="s">
        <v>28</v>
      </c>
      <c r="E138" s="16" t="s">
        <v>245</v>
      </c>
      <c r="F138" s="25">
        <v>30538650216</v>
      </c>
      <c r="G138" s="25">
        <v>0</v>
      </c>
      <c r="H138" s="25">
        <v>0</v>
      </c>
      <c r="I138" s="25">
        <v>30538650216</v>
      </c>
      <c r="J138" s="25">
        <v>0</v>
      </c>
      <c r="K138" s="25">
        <v>22388533597.400002</v>
      </c>
      <c r="L138" s="25">
        <v>8150116618.6000004</v>
      </c>
      <c r="M138" s="25">
        <v>11877721948.4</v>
      </c>
      <c r="N138" s="25">
        <v>2471578182.5999999</v>
      </c>
      <c r="O138" s="25">
        <v>2466651072.5999999</v>
      </c>
      <c r="P138" s="25">
        <v>2466651072.5999999</v>
      </c>
    </row>
    <row r="139" spans="1:16" ht="48.75" customHeight="1" x14ac:dyDescent="0.25">
      <c r="A139" s="14" t="s">
        <v>254</v>
      </c>
      <c r="B139" s="15" t="s">
        <v>20</v>
      </c>
      <c r="C139" s="15" t="s">
        <v>27</v>
      </c>
      <c r="D139" s="15" t="s">
        <v>28</v>
      </c>
      <c r="E139" s="16" t="s">
        <v>255</v>
      </c>
      <c r="F139" s="25">
        <v>14944044058</v>
      </c>
      <c r="G139" s="25">
        <v>0</v>
      </c>
      <c r="H139" s="25">
        <v>0</v>
      </c>
      <c r="I139" s="25">
        <v>14944044058</v>
      </c>
      <c r="J139" s="25">
        <v>0</v>
      </c>
      <c r="K139" s="25">
        <v>14944044058</v>
      </c>
      <c r="L139" s="25">
        <v>0</v>
      </c>
      <c r="M139" s="25">
        <v>14944044058</v>
      </c>
      <c r="N139" s="25">
        <v>5081324550</v>
      </c>
      <c r="O139" s="25">
        <v>5081324550</v>
      </c>
      <c r="P139" s="25">
        <v>5081324550</v>
      </c>
    </row>
    <row r="140" spans="1:16" ht="48.75" customHeight="1" x14ac:dyDescent="0.25">
      <c r="A140" s="14" t="s">
        <v>252</v>
      </c>
      <c r="B140" s="15" t="s">
        <v>20</v>
      </c>
      <c r="C140" s="15" t="s">
        <v>27</v>
      </c>
      <c r="D140" s="15" t="s">
        <v>28</v>
      </c>
      <c r="E140" s="16" t="s">
        <v>253</v>
      </c>
      <c r="F140" s="25">
        <v>49796147819</v>
      </c>
      <c r="G140" s="25">
        <v>0</v>
      </c>
      <c r="H140" s="25">
        <v>0</v>
      </c>
      <c r="I140" s="25">
        <v>49796147819</v>
      </c>
      <c r="J140" s="25">
        <v>0</v>
      </c>
      <c r="K140" s="25">
        <v>44916956880</v>
      </c>
      <c r="L140" s="25">
        <v>4879190939</v>
      </c>
      <c r="M140" s="25">
        <v>44314827543</v>
      </c>
      <c r="N140" s="25">
        <v>30718138591.209999</v>
      </c>
      <c r="O140" s="25">
        <v>30718138591.209999</v>
      </c>
      <c r="P140" s="25">
        <v>30718138591.209999</v>
      </c>
    </row>
    <row r="141" spans="1:16" ht="48.75" customHeight="1" x14ac:dyDescent="0.25">
      <c r="A141" s="14" t="s">
        <v>250</v>
      </c>
      <c r="B141" s="15" t="s">
        <v>20</v>
      </c>
      <c r="C141" s="15" t="s">
        <v>27</v>
      </c>
      <c r="D141" s="15" t="s">
        <v>28</v>
      </c>
      <c r="E141" s="16" t="s">
        <v>251</v>
      </c>
      <c r="F141" s="25">
        <v>4885999930</v>
      </c>
      <c r="G141" s="25">
        <v>0</v>
      </c>
      <c r="H141" s="25">
        <v>0</v>
      </c>
      <c r="I141" s="25">
        <v>4885999930</v>
      </c>
      <c r="J141" s="25">
        <v>0</v>
      </c>
      <c r="K141" s="25">
        <v>4288000000</v>
      </c>
      <c r="L141" s="25">
        <v>597999930</v>
      </c>
      <c r="M141" s="25">
        <v>288000000</v>
      </c>
      <c r="N141" s="25">
        <v>0</v>
      </c>
      <c r="O141" s="25">
        <v>0</v>
      </c>
      <c r="P141" s="25">
        <v>0</v>
      </c>
    </row>
    <row r="142" spans="1:16" ht="48.75" customHeight="1" x14ac:dyDescent="0.25">
      <c r="A142" s="14" t="s">
        <v>266</v>
      </c>
      <c r="B142" s="15" t="s">
        <v>20</v>
      </c>
      <c r="C142" s="15" t="s">
        <v>27</v>
      </c>
      <c r="D142" s="15" t="s">
        <v>28</v>
      </c>
      <c r="E142" s="16" t="s">
        <v>267</v>
      </c>
      <c r="F142" s="25">
        <v>8498817932</v>
      </c>
      <c r="G142" s="25">
        <v>0</v>
      </c>
      <c r="H142" s="25">
        <v>0</v>
      </c>
      <c r="I142" s="25">
        <v>8498817932</v>
      </c>
      <c r="J142" s="25">
        <v>0</v>
      </c>
      <c r="K142" s="25">
        <v>8498817932</v>
      </c>
      <c r="L142" s="25">
        <v>0</v>
      </c>
      <c r="M142" s="25">
        <v>8068817932</v>
      </c>
      <c r="N142" s="25">
        <v>3500231000</v>
      </c>
      <c r="O142" s="25">
        <v>3500231000</v>
      </c>
      <c r="P142" s="25">
        <v>3500231000</v>
      </c>
    </row>
    <row r="143" spans="1:16" s="8" customFormat="1" ht="48.75" customHeight="1" x14ac:dyDescent="0.25">
      <c r="A143" s="10" t="s">
        <v>156</v>
      </c>
      <c r="B143" s="11" t="s">
        <v>20</v>
      </c>
      <c r="C143" s="11" t="s">
        <v>27</v>
      </c>
      <c r="D143" s="11" t="s">
        <v>28</v>
      </c>
      <c r="E143" s="13" t="s">
        <v>157</v>
      </c>
      <c r="F143" s="24">
        <f>SUM(F144:F145)</f>
        <v>36551984282</v>
      </c>
      <c r="G143" s="24">
        <f t="shared" ref="G143:H143" si="38">SUM(G144:G145)</f>
        <v>0</v>
      </c>
      <c r="H143" s="24">
        <f t="shared" si="38"/>
        <v>0</v>
      </c>
      <c r="I143" s="24">
        <f t="shared" ref="G143:P143" si="39">SUM(I144:I145)</f>
        <v>36551984282</v>
      </c>
      <c r="J143" s="24">
        <f t="shared" si="39"/>
        <v>0</v>
      </c>
      <c r="K143" s="24">
        <f t="shared" si="39"/>
        <v>35998035684.860001</v>
      </c>
      <c r="L143" s="24">
        <f t="shared" si="39"/>
        <v>553948597.13999999</v>
      </c>
      <c r="M143" s="24">
        <f t="shared" si="39"/>
        <v>28737434716.889999</v>
      </c>
      <c r="N143" s="24">
        <f t="shared" si="39"/>
        <v>16576384011.219999</v>
      </c>
      <c r="O143" s="24">
        <f t="shared" si="39"/>
        <v>16576384011.219999</v>
      </c>
      <c r="P143" s="24">
        <f t="shared" si="39"/>
        <v>16576384011.219999</v>
      </c>
    </row>
    <row r="144" spans="1:16" s="8" customFormat="1" ht="48.75" customHeight="1" x14ac:dyDescent="0.25">
      <c r="A144" s="14" t="s">
        <v>256</v>
      </c>
      <c r="B144" s="15" t="s">
        <v>20</v>
      </c>
      <c r="C144" s="15" t="s">
        <v>27</v>
      </c>
      <c r="D144" s="15" t="s">
        <v>28</v>
      </c>
      <c r="E144" s="16" t="s">
        <v>257</v>
      </c>
      <c r="F144" s="25">
        <v>3757809342.2600002</v>
      </c>
      <c r="G144" s="25">
        <v>0</v>
      </c>
      <c r="H144" s="25">
        <v>0</v>
      </c>
      <c r="I144" s="25">
        <v>3757809342.2600002</v>
      </c>
      <c r="J144" s="25">
        <v>0</v>
      </c>
      <c r="K144" s="25">
        <v>3261306902.6199999</v>
      </c>
      <c r="L144" s="25">
        <v>496502439.63999999</v>
      </c>
      <c r="M144" s="25">
        <v>2710832144.8299999</v>
      </c>
      <c r="N144" s="25">
        <v>1596217172.98</v>
      </c>
      <c r="O144" s="25">
        <v>1596217172.98</v>
      </c>
      <c r="P144" s="25">
        <v>1596217172.98</v>
      </c>
    </row>
    <row r="145" spans="1:16" s="8" customFormat="1" ht="48.75" customHeight="1" x14ac:dyDescent="0.25">
      <c r="A145" s="14" t="s">
        <v>258</v>
      </c>
      <c r="B145" s="15" t="s">
        <v>20</v>
      </c>
      <c r="C145" s="15" t="s">
        <v>27</v>
      </c>
      <c r="D145" s="15" t="s">
        <v>28</v>
      </c>
      <c r="E145" s="16" t="s">
        <v>259</v>
      </c>
      <c r="F145" s="25">
        <v>32794174939.740002</v>
      </c>
      <c r="G145" s="25">
        <v>0</v>
      </c>
      <c r="H145" s="25">
        <v>0</v>
      </c>
      <c r="I145" s="25">
        <v>32794174939.740002</v>
      </c>
      <c r="J145" s="25">
        <v>0</v>
      </c>
      <c r="K145" s="25">
        <v>32736728782.240002</v>
      </c>
      <c r="L145" s="25">
        <v>57446157.5</v>
      </c>
      <c r="M145" s="25">
        <v>26026602572.060001</v>
      </c>
      <c r="N145" s="25">
        <v>14980166838.24</v>
      </c>
      <c r="O145" s="25">
        <v>14980166838.24</v>
      </c>
      <c r="P145" s="25">
        <v>14980166838.24</v>
      </c>
    </row>
    <row r="146" spans="1:16" s="8" customFormat="1" ht="48.75" customHeight="1" x14ac:dyDescent="0.25">
      <c r="A146" s="10" t="s">
        <v>158</v>
      </c>
      <c r="B146" s="11" t="s">
        <v>20</v>
      </c>
      <c r="C146" s="11" t="s">
        <v>27</v>
      </c>
      <c r="D146" s="11" t="s">
        <v>28</v>
      </c>
      <c r="E146" s="13" t="s">
        <v>159</v>
      </c>
      <c r="F146" s="24">
        <f>SUM(F147:F149)</f>
        <v>30805235755</v>
      </c>
      <c r="G146" s="24">
        <f t="shared" ref="G146:H146" si="40">SUM(G147:G149)</f>
        <v>681873323</v>
      </c>
      <c r="H146" s="24">
        <f t="shared" si="40"/>
        <v>63600000</v>
      </c>
      <c r="I146" s="24">
        <f t="shared" ref="G146:P146" si="41">SUM(I147:I149)</f>
        <v>31423509078</v>
      </c>
      <c r="J146" s="24">
        <f t="shared" si="41"/>
        <v>0</v>
      </c>
      <c r="K146" s="24">
        <f t="shared" si="41"/>
        <v>29801220848</v>
      </c>
      <c r="L146" s="24">
        <f t="shared" si="41"/>
        <v>1622288230</v>
      </c>
      <c r="M146" s="24">
        <f t="shared" si="41"/>
        <v>27609996596.66</v>
      </c>
      <c r="N146" s="24">
        <f t="shared" si="41"/>
        <v>11710118727.610001</v>
      </c>
      <c r="O146" s="24">
        <f t="shared" si="41"/>
        <v>11699318727.610001</v>
      </c>
      <c r="P146" s="24">
        <f t="shared" si="41"/>
        <v>11699318727.610001</v>
      </c>
    </row>
    <row r="147" spans="1:16" s="8" customFormat="1" ht="48.75" customHeight="1" x14ac:dyDescent="0.25">
      <c r="A147" s="14" t="s">
        <v>264</v>
      </c>
      <c r="B147" s="15" t="s">
        <v>20</v>
      </c>
      <c r="C147" s="15" t="s">
        <v>27</v>
      </c>
      <c r="D147" s="15" t="s">
        <v>28</v>
      </c>
      <c r="E147" s="16" t="s">
        <v>265</v>
      </c>
      <c r="F147" s="25">
        <v>19838311205</v>
      </c>
      <c r="G147" s="25">
        <v>95400000</v>
      </c>
      <c r="H147" s="25">
        <v>31800000</v>
      </c>
      <c r="I147" s="25">
        <v>19901911205</v>
      </c>
      <c r="J147" s="25">
        <v>0</v>
      </c>
      <c r="K147" s="25">
        <v>19864018881</v>
      </c>
      <c r="L147" s="25">
        <v>37892324</v>
      </c>
      <c r="M147" s="25">
        <v>18111165432.91</v>
      </c>
      <c r="N147" s="25">
        <v>8366065829.3100004</v>
      </c>
      <c r="O147" s="25">
        <v>8366065829.3100004</v>
      </c>
      <c r="P147" s="25">
        <v>8366065829.3100004</v>
      </c>
    </row>
    <row r="148" spans="1:16" s="8" customFormat="1" ht="48.75" customHeight="1" x14ac:dyDescent="0.25">
      <c r="A148" s="14" t="s">
        <v>260</v>
      </c>
      <c r="B148" s="15" t="s">
        <v>20</v>
      </c>
      <c r="C148" s="15" t="s">
        <v>27</v>
      </c>
      <c r="D148" s="15" t="s">
        <v>28</v>
      </c>
      <c r="E148" s="16" t="s">
        <v>261</v>
      </c>
      <c r="F148" s="25">
        <v>2134708109</v>
      </c>
      <c r="G148" s="25">
        <v>61800000</v>
      </c>
      <c r="H148" s="25">
        <v>31800000</v>
      </c>
      <c r="I148" s="25">
        <v>2164708109</v>
      </c>
      <c r="J148" s="25">
        <v>0</v>
      </c>
      <c r="K148" s="25">
        <v>1999514335</v>
      </c>
      <c r="L148" s="25">
        <v>165193774</v>
      </c>
      <c r="M148" s="25">
        <v>1841564919</v>
      </c>
      <c r="N148" s="25">
        <v>722846746.10000002</v>
      </c>
      <c r="O148" s="25">
        <v>722846746.10000002</v>
      </c>
      <c r="P148" s="25">
        <v>722846746.10000002</v>
      </c>
    </row>
    <row r="149" spans="1:16" s="8" customFormat="1" ht="48.75" customHeight="1" x14ac:dyDescent="0.25">
      <c r="A149" s="14" t="s">
        <v>262</v>
      </c>
      <c r="B149" s="15" t="s">
        <v>20</v>
      </c>
      <c r="C149" s="15" t="s">
        <v>27</v>
      </c>
      <c r="D149" s="15" t="s">
        <v>28</v>
      </c>
      <c r="E149" s="16" t="s">
        <v>263</v>
      </c>
      <c r="F149" s="25">
        <v>8832216441</v>
      </c>
      <c r="G149" s="25">
        <v>524673323</v>
      </c>
      <c r="H149" s="25">
        <v>0</v>
      </c>
      <c r="I149" s="25">
        <v>9356889764</v>
      </c>
      <c r="J149" s="25">
        <v>0</v>
      </c>
      <c r="K149" s="25">
        <v>7937687632</v>
      </c>
      <c r="L149" s="25">
        <v>1419202132</v>
      </c>
      <c r="M149" s="25">
        <v>7657266244.75</v>
      </c>
      <c r="N149" s="25">
        <v>2621206152.1999998</v>
      </c>
      <c r="O149" s="25">
        <v>2610406152.1999998</v>
      </c>
      <c r="P149" s="25">
        <v>2610406152.1999998</v>
      </c>
    </row>
    <row r="150" spans="1:16" s="21" customFormat="1" ht="18" customHeight="1" x14ac:dyDescent="0.25">
      <c r="A150" s="42" t="s">
        <v>160</v>
      </c>
      <c r="B150" s="42" t="s">
        <v>161</v>
      </c>
      <c r="C150" s="42" t="s">
        <v>161</v>
      </c>
      <c r="D150" s="42" t="s">
        <v>161</v>
      </c>
      <c r="E150" s="42" t="s">
        <v>161</v>
      </c>
      <c r="F150" s="17">
        <f>+F4+F79</f>
        <v>4523312878214.3301</v>
      </c>
      <c r="G150" s="17">
        <f>+G4+G79</f>
        <v>101571196964.42999</v>
      </c>
      <c r="H150" s="17">
        <f>+H4+H79</f>
        <v>72723653722.76001</v>
      </c>
      <c r="I150" s="17">
        <f>+I4+I79</f>
        <v>4552160421456</v>
      </c>
      <c r="J150" s="17">
        <f>+J4+J79</f>
        <v>67010448670</v>
      </c>
      <c r="K150" s="17">
        <f t="shared" ref="K150:P150" si="42">+K4+K79</f>
        <v>4241969099287.7393</v>
      </c>
      <c r="L150" s="17">
        <f t="shared" si="42"/>
        <v>243180873498.26004</v>
      </c>
      <c r="M150" s="17">
        <f t="shared" si="42"/>
        <v>1428809802452.5901</v>
      </c>
      <c r="N150" s="17">
        <f t="shared" si="42"/>
        <v>1109438693992.79</v>
      </c>
      <c r="O150" s="17">
        <f t="shared" si="42"/>
        <v>1109350346881</v>
      </c>
      <c r="P150" s="17">
        <f t="shared" si="42"/>
        <v>1109350346881</v>
      </c>
    </row>
  </sheetData>
  <mergeCells count="9">
    <mergeCell ref="A76:E76"/>
    <mergeCell ref="A79:E79"/>
    <mergeCell ref="A150:E150"/>
    <mergeCell ref="A1:P1"/>
    <mergeCell ref="A2:P2"/>
    <mergeCell ref="A4:E4"/>
    <mergeCell ref="A5:E5"/>
    <mergeCell ref="A34:E34"/>
    <mergeCell ref="A63:E63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2025-09-10T20:05:09Z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